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20" windowWidth="19875" windowHeight="7200" activeTab="1"/>
  </bookViews>
  <sheets>
    <sheet name="FY13 vs FY05" sheetId="1" r:id="rId1"/>
    <sheet name="bullets" sheetId="2" r:id="rId2"/>
  </sheets>
  <externalReferences>
    <externalReference r:id="rId5"/>
    <externalReference r:id="rId6"/>
    <externalReference r:id="rId7"/>
    <externalReference r:id="rId8"/>
  </externalReferences>
  <definedNames>
    <definedName name="\Q" localSheetId="1">#REF!</definedName>
    <definedName name="\Q">#REF!</definedName>
    <definedName name="_Sort" localSheetId="1" hidden="1">#REF!</definedName>
    <definedName name="_Sort" hidden="1">#REF!</definedName>
    <definedName name="Accounts_Payable_check_cycle_dates">#REF!</definedName>
    <definedName name="Computer">#REF!</definedName>
    <definedName name="Laptops">#REF!</definedName>
    <definedName name="overheads">#REF!</definedName>
    <definedName name="patwhite">#REF!</definedName>
    <definedName name="_xlnm.Print_Area" localSheetId="1">'bullets'!$A$1:$L$31</definedName>
    <definedName name="_xlnm.Print_Area" localSheetId="0">'FY13 vs FY05'!$A$1:$AG$39</definedName>
    <definedName name="Projector">#REF!</definedName>
    <definedName name="QBUDGET">#REF!</definedName>
    <definedName name="Recover">'[4]Macro1'!$A$47</definedName>
    <definedName name="Smartroom">#REF!</definedName>
    <definedName name="TableName">"Dummy"</definedName>
    <definedName name="todos">#REF!</definedName>
    <definedName name="tv_vcr_dvd">#REF!</definedName>
  </definedNames>
  <calcPr calcId="144525"/>
</workbook>
</file>

<file path=xl/sharedStrings.xml><?xml version="1.0" encoding="utf-8"?>
<sst xmlns="http://schemas.openxmlformats.org/spreadsheetml/2006/main" count="194" uniqueCount="122">
  <si>
    <t>CCRI History</t>
  </si>
  <si>
    <t xml:space="preserve">ENROLLMENTS and TUITION </t>
  </si>
  <si>
    <t>.VS. STATE APPROPRIATIONS</t>
  </si>
  <si>
    <t>(without Debt Service)</t>
  </si>
  <si>
    <t>FY</t>
  </si>
  <si>
    <t>FY07</t>
  </si>
  <si>
    <t>Mid-Yr</t>
  </si>
  <si>
    <t>FY13</t>
  </si>
  <si>
    <t>PartTime</t>
  </si>
  <si>
    <t>Enacted</t>
  </si>
  <si>
    <t>Mid Year</t>
  </si>
  <si>
    <t>vs</t>
  </si>
  <si>
    <t>CSL vs</t>
  </si>
  <si>
    <t>2012 Est</t>
  </si>
  <si>
    <t xml:space="preserve">SBO vs </t>
  </si>
  <si>
    <t>Actual</t>
  </si>
  <si>
    <t>w/ Recission</t>
  </si>
  <si>
    <t>Alloc</t>
  </si>
  <si>
    <t>CSL</t>
  </si>
  <si>
    <t>09 Alloc</t>
  </si>
  <si>
    <t>MYR</t>
  </si>
  <si>
    <t>SBO</t>
  </si>
  <si>
    <t>Gov Rev</t>
  </si>
  <si>
    <t xml:space="preserve">Actual  </t>
  </si>
  <si>
    <t>BOG</t>
  </si>
  <si>
    <t>Gov</t>
  </si>
  <si>
    <t>FY05</t>
  </si>
  <si>
    <t>FullTime</t>
  </si>
  <si>
    <t>FTE Enrollment</t>
  </si>
  <si>
    <t>Total FTE</t>
  </si>
  <si>
    <t>FY13 vs FY05</t>
  </si>
  <si>
    <t>Headcount Enrollment</t>
  </si>
  <si>
    <t>Total HC</t>
  </si>
  <si>
    <t>Tuition &amp; Fees In-State</t>
  </si>
  <si>
    <t>FullTime Annual</t>
  </si>
  <si>
    <t>$ Increase</t>
  </si>
  <si>
    <t>% Increase</t>
  </si>
  <si>
    <t>PartTime/Credit</t>
  </si>
  <si>
    <t>Tuition &amp; Fees in Revenue</t>
  </si>
  <si>
    <t>$28.4M</t>
  </si>
  <si>
    <t>$29.0M</t>
  </si>
  <si>
    <t>$33.1M</t>
  </si>
  <si>
    <t>$34.9M</t>
  </si>
  <si>
    <t>$37.0M</t>
  </si>
  <si>
    <t>$2.1M</t>
  </si>
  <si>
    <t>$37.5M</t>
  </si>
  <si>
    <t>$40.5M</t>
  </si>
  <si>
    <t>$42.7M</t>
  </si>
  <si>
    <t>$2.2M</t>
  </si>
  <si>
    <t>$45.3M</t>
  </si>
  <si>
    <t>$4.8M</t>
  </si>
  <si>
    <t>$46.8M</t>
  </si>
  <si>
    <t>$48.9M</t>
  </si>
  <si>
    <t>$50.7M</t>
  </si>
  <si>
    <t>$51.0M</t>
  </si>
  <si>
    <t>$49.8M</t>
  </si>
  <si>
    <t>$52.M</t>
  </si>
  <si>
    <t>$52.3M</t>
  </si>
  <si>
    <t>$54.8M</t>
  </si>
  <si>
    <t>$26.4M</t>
  </si>
  <si>
    <t>% of Unrestricted Budget</t>
  </si>
  <si>
    <t>FY13 vs FY05 Tuition &amp; Fees</t>
  </si>
  <si>
    <t>State Appropriation</t>
  </si>
  <si>
    <t>$41.8M</t>
  </si>
  <si>
    <t>$45.4M</t>
  </si>
  <si>
    <t>$47.1M</t>
  </si>
  <si>
    <t>$47.8M</t>
  </si>
  <si>
    <t>$42.8M</t>
  </si>
  <si>
    <t>$50.2M</t>
  </si>
  <si>
    <t>$47.3M</t>
  </si>
  <si>
    <t>$44.6M</t>
  </si>
  <si>
    <t>$44.5M</t>
  </si>
  <si>
    <t>$44.4M</t>
  </si>
  <si>
    <t>$45.2M</t>
  </si>
  <si>
    <t>$44.3M</t>
  </si>
  <si>
    <t>$2.5M</t>
  </si>
  <si>
    <t>FY13 vs FY05 State Appropriation</t>
  </si>
  <si>
    <t>Other College Income</t>
  </si>
  <si>
    <t>$4.2M</t>
  </si>
  <si>
    <t>$3.9M</t>
  </si>
  <si>
    <t>$4.3M</t>
  </si>
  <si>
    <t>$4.4M</t>
  </si>
  <si>
    <t>$4.1M</t>
  </si>
  <si>
    <t>$4.5M</t>
  </si>
  <si>
    <t>FY13 vs FY05 Other Income</t>
  </si>
  <si>
    <t>Total Unrestricted Budget</t>
  </si>
  <si>
    <t>$74.4M</t>
  </si>
  <si>
    <t>$78.3M</t>
  </si>
  <si>
    <t>$84.4M</t>
  </si>
  <si>
    <t>$89.6M</t>
  </si>
  <si>
    <t>$92.4M</t>
  </si>
  <si>
    <t>$93.9M</t>
  </si>
  <si>
    <t>$97.9M</t>
  </si>
  <si>
    <t>$98.9M</t>
  </si>
  <si>
    <t>$100.9M</t>
  </si>
  <si>
    <t>$98.8M</t>
  </si>
  <si>
    <t>$101.2M</t>
  </si>
  <si>
    <t>$104.2M</t>
  </si>
  <si>
    <t>$103.3M</t>
  </si>
  <si>
    <t>$28.9M</t>
  </si>
  <si>
    <t>FY13 vs FY05 Total Unrestricted</t>
  </si>
  <si>
    <t>Average per Year Growth</t>
  </si>
  <si>
    <t>CCRI PROPOSAL FOR CONVERSION TO AN ALL PER CREDIT TUITION MODEL</t>
  </si>
  <si>
    <t>REDUCES IMPACT OF REVENUE FLUCTUATIONS BETWEEN FULL AND PART TIME ENROLLMENT</t>
  </si>
  <si>
    <t>as CCRI has become increasingly enrollment dependent, this is of significant importance</t>
  </si>
  <si>
    <t>A MAJORITY OF STUDENTS WILL SEE A TUITION DECREASE IN THE FALL OF 2014, IF APPROVED BY BOG</t>
  </si>
  <si>
    <t xml:space="preserve">98% of students would benefit from a tuition and fee reduction </t>
  </si>
  <si>
    <r>
      <t xml:space="preserve">66% of students, who attend part-time, would see the greatest benefit averaging </t>
    </r>
    <r>
      <rPr>
        <sz val="12"/>
        <color rgb="FFFF0000"/>
        <rFont val="Arial"/>
        <family val="2"/>
      </rPr>
      <t>(8%)</t>
    </r>
  </si>
  <si>
    <t>Students who take a large # of credits currently experience a very discounted tuition</t>
  </si>
  <si>
    <t>MORE CONSISTENT WITH NATIONAL COMMUNITY COLLEGE MODELS</t>
  </si>
  <si>
    <t>Most Community Colleges were set up with the structure initially;  CCRI was set up like our 4 year RI counterparts</t>
  </si>
  <si>
    <t>SUMMER SESSION HAS ALREADY BEEN CONVERTED</t>
  </si>
  <si>
    <t>The Summer Session rates can now be consistent with the academic year</t>
  </si>
  <si>
    <t xml:space="preserve">OPPORTUNITY TO SEVERAL STUDENT FEES INTO ONE </t>
  </si>
  <si>
    <t>All unrestricted fees could be collapsed into one, the Student Union Fee would be eliminated</t>
  </si>
  <si>
    <t>WILL MAKE IT EASIER IF IN THE FUTURE THE COLLEGE CONSIDERS DIFFERENTIAL PROGRAM TUITIONS</t>
  </si>
  <si>
    <t>MAKES IT EASIER TO CALCULATE PROGRAM AND COURSE REVENUES</t>
  </si>
  <si>
    <t>WHY NOW?</t>
  </si>
  <si>
    <t>It is an opportunity to reduce the cost of Tuition &amp; Fees for most students without a substantial impact on</t>
  </si>
  <si>
    <t>college revenues - students taking more credits will not be paying less than students taking fewer</t>
  </si>
  <si>
    <t>In preparation for FY14, there is enough time to notify students and to give careful consideration to implementation</t>
  </si>
  <si>
    <t>Current BOG may be more open to the concept than future Board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</si>
</sst>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_-* #,##0.00_-;\-* #,##0.00_-;_-* &quot;-&quot;??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G Times"/>
      <family val="2"/>
    </font>
    <font>
      <b/>
      <i/>
      <sz val="11"/>
      <name val="Times New Roman"/>
      <family val="1"/>
    </font>
    <font>
      <sz val="12"/>
      <name val="Helv"/>
      <family val="2"/>
    </font>
    <font>
      <sz val="12"/>
      <color rgb="FFFF0000"/>
      <name val="Helv"/>
      <family val="2"/>
    </font>
    <font>
      <b/>
      <sz val="11"/>
      <name val="Times New Roman"/>
      <family val="1"/>
    </font>
    <font>
      <b/>
      <i/>
      <sz val="12"/>
      <name val="Helv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double">
        <color indexed="8"/>
      </top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Font="0">
      <alignment/>
      <protection/>
    </xf>
    <xf numFmtId="165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Font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20" applyFont="1" applyAlignment="1" applyProtection="1">
      <alignment horizontal="left"/>
      <protection/>
    </xf>
    <xf numFmtId="0" fontId="4" fillId="0" borderId="0" xfId="21">
      <alignment/>
      <protection/>
    </xf>
    <xf numFmtId="0" fontId="4" fillId="0" borderId="0" xfId="21" applyFill="1">
      <alignment/>
      <protection/>
    </xf>
    <xf numFmtId="0" fontId="5" fillId="0" borderId="0" xfId="21" applyFont="1">
      <alignment/>
      <protection/>
    </xf>
    <xf numFmtId="0" fontId="3" fillId="0" borderId="0" xfId="20" applyFont="1" applyAlignment="1" applyProtection="1">
      <alignment horizontal="center"/>
      <protection/>
    </xf>
    <xf numFmtId="0" fontId="6" fillId="0" borderId="1" xfId="20" applyFont="1" applyBorder="1" applyAlignment="1" applyProtection="1">
      <alignment horizontal="center"/>
      <protection/>
    </xf>
    <xf numFmtId="0" fontId="6" fillId="0" borderId="1" xfId="20" applyFont="1" applyFill="1" applyBorder="1" applyAlignment="1" applyProtection="1">
      <alignment horizontal="center"/>
      <protection/>
    </xf>
    <xf numFmtId="0" fontId="6" fillId="2" borderId="1" xfId="20" applyFont="1" applyFill="1" applyBorder="1" applyAlignment="1" applyProtection="1">
      <alignment horizontal="center"/>
      <protection/>
    </xf>
    <xf numFmtId="0" fontId="6" fillId="0" borderId="2" xfId="20" applyFont="1" applyBorder="1" applyAlignment="1" applyProtection="1">
      <alignment horizontal="center"/>
      <protection/>
    </xf>
    <xf numFmtId="0" fontId="6" fillId="0" borderId="2" xfId="20" applyFont="1" applyFill="1" applyBorder="1" applyAlignment="1" applyProtection="1">
      <alignment horizontal="center"/>
      <protection/>
    </xf>
    <xf numFmtId="0" fontId="6" fillId="2" borderId="2" xfId="20" applyFont="1" applyFill="1" applyBorder="1" applyAlignment="1" applyProtection="1">
      <alignment horizontal="center"/>
      <protection/>
    </xf>
    <xf numFmtId="0" fontId="6" fillId="0" borderId="3" xfId="20" applyFont="1" applyBorder="1" applyAlignment="1" applyProtection="1">
      <alignment horizontal="center"/>
      <protection/>
    </xf>
    <xf numFmtId="0" fontId="6" fillId="0" borderId="4" xfId="20" applyFont="1" applyBorder="1" applyAlignment="1" applyProtection="1">
      <alignment horizontal="center"/>
      <protection/>
    </xf>
    <xf numFmtId="0" fontId="6" fillId="0" borderId="3" xfId="20" applyFont="1" applyBorder="1" applyAlignment="1" applyProtection="1" quotePrefix="1">
      <alignment horizontal="center"/>
      <protection/>
    </xf>
    <xf numFmtId="0" fontId="6" fillId="0" borderId="3" xfId="20" applyFont="1" applyFill="1" applyBorder="1" applyAlignment="1" applyProtection="1">
      <alignment horizontal="center"/>
      <protection/>
    </xf>
    <xf numFmtId="0" fontId="6" fillId="2" borderId="3" xfId="20" applyFont="1" applyFill="1" applyBorder="1" applyAlignment="1" applyProtection="1">
      <alignment horizontal="center"/>
      <protection/>
    </xf>
    <xf numFmtId="0" fontId="7" fillId="0" borderId="0" xfId="21" applyFont="1">
      <alignment/>
      <protection/>
    </xf>
    <xf numFmtId="0" fontId="4" fillId="0" borderId="5" xfId="21" applyBorder="1">
      <alignment/>
      <protection/>
    </xf>
    <xf numFmtId="0" fontId="4" fillId="0" borderId="5" xfId="21" applyFill="1" applyBorder="1">
      <alignment/>
      <protection/>
    </xf>
    <xf numFmtId="0" fontId="5" fillId="0" borderId="5" xfId="21" applyFont="1" applyBorder="1">
      <alignment/>
      <protection/>
    </xf>
    <xf numFmtId="0" fontId="4" fillId="0" borderId="6" xfId="21" applyBorder="1">
      <alignment/>
      <protection/>
    </xf>
    <xf numFmtId="0" fontId="4" fillId="0" borderId="7" xfId="21" applyBorder="1">
      <alignment/>
      <protection/>
    </xf>
    <xf numFmtId="37" fontId="4" fillId="0" borderId="5" xfId="21" applyNumberFormat="1" applyBorder="1">
      <alignment/>
      <protection/>
    </xf>
    <xf numFmtId="37" fontId="4" fillId="0" borderId="7" xfId="21" applyNumberFormat="1" applyBorder="1">
      <alignment/>
      <protection/>
    </xf>
    <xf numFmtId="37" fontId="4" fillId="0" borderId="5" xfId="21" applyNumberFormat="1" applyFill="1" applyBorder="1">
      <alignment/>
      <protection/>
    </xf>
    <xf numFmtId="37" fontId="4" fillId="0" borderId="5" xfId="21" applyNumberFormat="1" applyFont="1" applyBorder="1">
      <alignment/>
      <protection/>
    </xf>
    <xf numFmtId="37" fontId="4" fillId="0" borderId="6" xfId="21" applyNumberFormat="1" applyFont="1" applyFill="1" applyBorder="1">
      <alignment/>
      <protection/>
    </xf>
    <xf numFmtId="37" fontId="4" fillId="2" borderId="5" xfId="21" applyNumberFormat="1" applyFill="1" applyBorder="1">
      <alignment/>
      <protection/>
    </xf>
    <xf numFmtId="9" fontId="4" fillId="2" borderId="7" xfId="15" applyFont="1" applyFill="1" applyBorder="1"/>
    <xf numFmtId="0" fontId="4" fillId="0" borderId="8" xfId="21" applyBorder="1">
      <alignment/>
      <protection/>
    </xf>
    <xf numFmtId="0" fontId="4" fillId="0" borderId="0" xfId="21" applyBorder="1">
      <alignment/>
      <protection/>
    </xf>
    <xf numFmtId="37" fontId="4" fillId="0" borderId="2" xfId="21" applyNumberFormat="1" applyBorder="1">
      <alignment/>
      <protection/>
    </xf>
    <xf numFmtId="37" fontId="4" fillId="0" borderId="0" xfId="21" applyNumberFormat="1" applyBorder="1">
      <alignment/>
      <protection/>
    </xf>
    <xf numFmtId="37" fontId="4" fillId="0" borderId="2" xfId="21" applyNumberFormat="1" applyFill="1" applyBorder="1">
      <alignment/>
      <protection/>
    </xf>
    <xf numFmtId="37" fontId="4" fillId="0" borderId="2" xfId="21" applyNumberFormat="1" applyFont="1" applyBorder="1">
      <alignment/>
      <protection/>
    </xf>
    <xf numFmtId="37" fontId="4" fillId="0" borderId="8" xfId="21" applyNumberFormat="1" applyFont="1" applyFill="1" applyBorder="1">
      <alignment/>
      <protection/>
    </xf>
    <xf numFmtId="37" fontId="4" fillId="2" borderId="2" xfId="21" applyNumberFormat="1" applyFill="1" applyBorder="1">
      <alignment/>
      <protection/>
    </xf>
    <xf numFmtId="9" fontId="4" fillId="2" borderId="0" xfId="15" applyFont="1" applyFill="1" applyBorder="1"/>
    <xf numFmtId="0" fontId="4" fillId="0" borderId="9" xfId="21" applyBorder="1">
      <alignment/>
      <protection/>
    </xf>
    <xf numFmtId="0" fontId="4" fillId="0" borderId="10" xfId="21" applyBorder="1">
      <alignment/>
      <protection/>
    </xf>
    <xf numFmtId="37" fontId="4" fillId="0" borderId="11" xfId="21" applyNumberFormat="1" applyBorder="1">
      <alignment/>
      <protection/>
    </xf>
    <xf numFmtId="37" fontId="4" fillId="0" borderId="10" xfId="21" applyNumberFormat="1" applyBorder="1">
      <alignment/>
      <protection/>
    </xf>
    <xf numFmtId="37" fontId="4" fillId="0" borderId="11" xfId="21" applyNumberFormat="1" applyFill="1" applyBorder="1">
      <alignment/>
      <protection/>
    </xf>
    <xf numFmtId="37" fontId="4" fillId="0" borderId="11" xfId="21" applyNumberFormat="1" applyFont="1" applyBorder="1">
      <alignment/>
      <protection/>
    </xf>
    <xf numFmtId="37" fontId="4" fillId="0" borderId="9" xfId="21" applyNumberFormat="1" applyFont="1" applyFill="1" applyBorder="1">
      <alignment/>
      <protection/>
    </xf>
    <xf numFmtId="37" fontId="4" fillId="2" borderId="11" xfId="21" applyNumberFormat="1" applyFill="1" applyBorder="1">
      <alignment/>
      <protection/>
    </xf>
    <xf numFmtId="9" fontId="4" fillId="2" borderId="10" xfId="15" applyFont="1" applyFill="1" applyBorder="1"/>
    <xf numFmtId="0" fontId="4" fillId="2" borderId="0" xfId="21" applyFill="1" applyBorder="1">
      <alignment/>
      <protection/>
    </xf>
    <xf numFmtId="9" fontId="4" fillId="0" borderId="2" xfId="15" applyFont="1" applyBorder="1"/>
    <xf numFmtId="9" fontId="4" fillId="2" borderId="2" xfId="15" applyFont="1" applyFill="1" applyBorder="1"/>
    <xf numFmtId="9" fontId="4" fillId="0" borderId="2" xfId="15" applyFont="1" applyFill="1" applyBorder="1"/>
    <xf numFmtId="9" fontId="5" fillId="0" borderId="2" xfId="15" applyFont="1" applyBorder="1"/>
    <xf numFmtId="37" fontId="4" fillId="0" borderId="0" xfId="21" applyNumberFormat="1">
      <alignment/>
      <protection/>
    </xf>
    <xf numFmtId="0" fontId="4" fillId="0" borderId="2" xfId="21" applyBorder="1">
      <alignment/>
      <protection/>
    </xf>
    <xf numFmtId="37" fontId="5" fillId="0" borderId="2" xfId="21" applyNumberFormat="1" applyFont="1" applyBorder="1">
      <alignment/>
      <protection/>
    </xf>
    <xf numFmtId="37" fontId="4" fillId="0" borderId="5" xfId="21" applyNumberFormat="1" applyFont="1" applyFill="1" applyBorder="1">
      <alignment/>
      <protection/>
    </xf>
    <xf numFmtId="0" fontId="4" fillId="0" borderId="2" xfId="21" applyFill="1" applyBorder="1">
      <alignment/>
      <protection/>
    </xf>
    <xf numFmtId="0" fontId="5" fillId="0" borderId="2" xfId="21" applyFont="1" applyBorder="1">
      <alignment/>
      <protection/>
    </xf>
    <xf numFmtId="5" fontId="4" fillId="0" borderId="5" xfId="21" applyNumberFormat="1" applyBorder="1">
      <alignment/>
      <protection/>
    </xf>
    <xf numFmtId="5" fontId="4" fillId="0" borderId="7" xfId="21" applyNumberFormat="1" applyBorder="1">
      <alignment/>
      <protection/>
    </xf>
    <xf numFmtId="5" fontId="4" fillId="0" borderId="5" xfId="21" applyNumberFormat="1" applyFill="1" applyBorder="1">
      <alignment/>
      <protection/>
    </xf>
    <xf numFmtId="5" fontId="4" fillId="0" borderId="5" xfId="21" applyNumberFormat="1" applyFont="1" applyBorder="1">
      <alignment/>
      <protection/>
    </xf>
    <xf numFmtId="5" fontId="4" fillId="2" borderId="5" xfId="21" applyNumberFormat="1" applyFill="1" applyBorder="1">
      <alignment/>
      <protection/>
    </xf>
    <xf numFmtId="5" fontId="4" fillId="0" borderId="2" xfId="21" applyNumberFormat="1" applyBorder="1">
      <alignment/>
      <protection/>
    </xf>
    <xf numFmtId="5" fontId="4" fillId="0" borderId="0" xfId="21" applyNumberFormat="1" applyBorder="1">
      <alignment/>
      <protection/>
    </xf>
    <xf numFmtId="5" fontId="4" fillId="0" borderId="2" xfId="21" applyNumberFormat="1" applyFill="1" applyBorder="1">
      <alignment/>
      <protection/>
    </xf>
    <xf numFmtId="5" fontId="4" fillId="0" borderId="2" xfId="21" applyNumberFormat="1" applyFont="1" applyBorder="1">
      <alignment/>
      <protection/>
    </xf>
    <xf numFmtId="5" fontId="5" fillId="0" borderId="2" xfId="21" applyNumberFormat="1" applyFont="1" applyFill="1" applyBorder="1">
      <alignment/>
      <protection/>
    </xf>
    <xf numFmtId="164" fontId="4" fillId="0" borderId="2" xfId="21" applyNumberFormat="1" applyBorder="1">
      <alignment/>
      <protection/>
    </xf>
    <xf numFmtId="164" fontId="4" fillId="0" borderId="0" xfId="21" applyNumberFormat="1" applyBorder="1">
      <alignment/>
      <protection/>
    </xf>
    <xf numFmtId="164" fontId="4" fillId="0" borderId="2" xfId="21" applyNumberFormat="1" applyFill="1" applyBorder="1">
      <alignment/>
      <protection/>
    </xf>
    <xf numFmtId="164" fontId="4" fillId="0" borderId="2" xfId="21" applyNumberFormat="1" applyFont="1" applyBorder="1">
      <alignment/>
      <protection/>
    </xf>
    <xf numFmtId="164" fontId="4" fillId="2" borderId="2" xfId="21" applyNumberFormat="1" applyFill="1" applyBorder="1">
      <alignment/>
      <protection/>
    </xf>
    <xf numFmtId="5" fontId="4" fillId="2" borderId="2" xfId="21" applyNumberFormat="1" applyFill="1" applyBorder="1">
      <alignment/>
      <protection/>
    </xf>
    <xf numFmtId="164" fontId="4" fillId="0" borderId="11" xfId="21" applyNumberFormat="1" applyBorder="1">
      <alignment/>
      <protection/>
    </xf>
    <xf numFmtId="164" fontId="4" fillId="0" borderId="10" xfId="21" applyNumberFormat="1" applyBorder="1">
      <alignment/>
      <protection/>
    </xf>
    <xf numFmtId="164" fontId="4" fillId="0" borderId="11" xfId="21" applyNumberFormat="1" applyFill="1" applyBorder="1">
      <alignment/>
      <protection/>
    </xf>
    <xf numFmtId="164" fontId="4" fillId="0" borderId="11" xfId="21" applyNumberFormat="1" applyFont="1" applyBorder="1">
      <alignment/>
      <protection/>
    </xf>
    <xf numFmtId="164" fontId="4" fillId="2" borderId="11" xfId="21" applyNumberFormat="1" applyFill="1" applyBorder="1">
      <alignment/>
      <protection/>
    </xf>
    <xf numFmtId="0" fontId="0" fillId="0" borderId="2" xfId="0" applyBorder="1"/>
    <xf numFmtId="0" fontId="0" fillId="0" borderId="2" xfId="0" applyFill="1" applyBorder="1"/>
    <xf numFmtId="0" fontId="8" fillId="0" borderId="2" xfId="0" applyFont="1" applyBorder="1"/>
    <xf numFmtId="5" fontId="4" fillId="0" borderId="2" xfId="21" applyNumberFormat="1" applyBorder="1" applyAlignment="1">
      <alignment horizontal="center"/>
      <protection/>
    </xf>
    <xf numFmtId="5" fontId="4" fillId="0" borderId="2" xfId="21" applyNumberFormat="1" applyFont="1" applyBorder="1" applyAlignment="1">
      <alignment horizontal="center"/>
      <protection/>
    </xf>
    <xf numFmtId="5" fontId="4" fillId="0" borderId="0" xfId="21" applyNumberFormat="1" applyAlignment="1">
      <alignment horizontal="center"/>
      <protection/>
    </xf>
    <xf numFmtId="5" fontId="4" fillId="0" borderId="2" xfId="21" applyNumberFormat="1" applyFont="1" applyBorder="1" applyAlignment="1" quotePrefix="1">
      <alignment horizontal="center"/>
      <protection/>
    </xf>
    <xf numFmtId="5" fontId="4" fillId="0" borderId="2" xfId="21" applyNumberFormat="1" applyFont="1" applyFill="1" applyBorder="1" applyAlignment="1">
      <alignment horizontal="center"/>
      <protection/>
    </xf>
    <xf numFmtId="5" fontId="4" fillId="2" borderId="2" xfId="21" applyNumberFormat="1" applyFont="1" applyFill="1" applyBorder="1" applyAlignment="1">
      <alignment horizontal="center"/>
      <protection/>
    </xf>
    <xf numFmtId="0" fontId="4" fillId="0" borderId="0" xfId="21" applyFill="1" applyBorder="1" quotePrefix="1">
      <alignment/>
      <protection/>
    </xf>
    <xf numFmtId="164" fontId="4" fillId="2" borderId="12" xfId="15" applyNumberFormat="1" applyFont="1" applyFill="1" applyBorder="1"/>
    <xf numFmtId="164" fontId="4" fillId="0" borderId="12" xfId="15" applyNumberFormat="1" applyFont="1" applyBorder="1"/>
    <xf numFmtId="164" fontId="4" fillId="0" borderId="13" xfId="21" applyNumberFormat="1" applyBorder="1">
      <alignment/>
      <protection/>
    </xf>
    <xf numFmtId="164" fontId="4" fillId="0" borderId="12" xfId="21" applyNumberFormat="1" applyBorder="1">
      <alignment/>
      <protection/>
    </xf>
    <xf numFmtId="37" fontId="4" fillId="0" borderId="12" xfId="21" applyNumberFormat="1" applyBorder="1">
      <alignment/>
      <protection/>
    </xf>
    <xf numFmtId="9" fontId="4" fillId="0" borderId="12" xfId="15" applyFont="1" applyBorder="1"/>
    <xf numFmtId="164" fontId="4" fillId="0" borderId="12" xfId="15" applyNumberFormat="1" applyFont="1" applyFill="1" applyBorder="1"/>
    <xf numFmtId="9" fontId="4" fillId="0" borderId="12" xfId="15" applyFont="1" applyFill="1" applyBorder="1"/>
    <xf numFmtId="164" fontId="4" fillId="2" borderId="2" xfId="15" applyNumberFormat="1" applyFont="1" applyFill="1" applyBorder="1"/>
    <xf numFmtId="164" fontId="4" fillId="0" borderId="2" xfId="15" applyNumberFormat="1" applyFont="1" applyFill="1" applyBorder="1"/>
    <xf numFmtId="0" fontId="0" fillId="0" borderId="0" xfId="0" applyFill="1"/>
    <xf numFmtId="0" fontId="0" fillId="0" borderId="0" xfId="0" applyFont="1"/>
    <xf numFmtId="0" fontId="8" fillId="0" borderId="0" xfId="0" applyFont="1"/>
    <xf numFmtId="5" fontId="4" fillId="0" borderId="12" xfId="21" applyNumberFormat="1" applyFont="1" applyBorder="1" applyAlignment="1">
      <alignment horizontal="center"/>
      <protection/>
    </xf>
    <xf numFmtId="0" fontId="0" fillId="0" borderId="13" xfId="0" applyBorder="1"/>
    <xf numFmtId="5" fontId="4" fillId="0" borderId="12" xfId="21" applyNumberFormat="1" applyFont="1" applyFill="1" applyBorder="1" applyAlignment="1">
      <alignment horizontal="center"/>
      <protection/>
    </xf>
    <xf numFmtId="5" fontId="4" fillId="2" borderId="12" xfId="21" applyNumberFormat="1" applyFont="1" applyFill="1" applyBorder="1" applyAlignment="1">
      <alignment horizontal="center"/>
      <protection/>
    </xf>
    <xf numFmtId="164" fontId="4" fillId="0" borderId="14" xfId="15" applyNumberFormat="1" applyFont="1" applyBorder="1"/>
    <xf numFmtId="164" fontId="4" fillId="2" borderId="14" xfId="15" applyNumberFormat="1" applyFont="1" applyFill="1" applyBorder="1"/>
    <xf numFmtId="0" fontId="0" fillId="0" borderId="14" xfId="0" applyBorder="1"/>
    <xf numFmtId="0" fontId="0" fillId="0" borderId="14" xfId="0" applyFill="1" applyBorder="1"/>
    <xf numFmtId="5" fontId="0" fillId="0" borderId="0" xfId="0" applyNumberFormat="1"/>
    <xf numFmtId="0" fontId="4" fillId="0" borderId="0" xfId="21" applyFill="1" applyBorder="1">
      <alignment/>
      <protection/>
    </xf>
    <xf numFmtId="0" fontId="12" fillId="0" borderId="0" xfId="29" applyFont="1">
      <alignment/>
      <protection/>
    </xf>
    <xf numFmtId="0" fontId="10" fillId="0" borderId="0" xfId="29">
      <alignment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ev CCRI 06 Req" xfId="20"/>
    <cellStyle name="Normal_Comparative State Approp data" xfId="21"/>
    <cellStyle name="Comma 2" xfId="22"/>
    <cellStyle name="Currency 2" xfId="23"/>
    <cellStyle name="Currency 2 2" xfId="24"/>
    <cellStyle name="Normal 2" xfId="25"/>
    <cellStyle name="Normal 2 2" xfId="26"/>
    <cellStyle name="Normal 2 3" xfId="27"/>
    <cellStyle name="Normal 3" xfId="28"/>
    <cellStyle name="Normal 3 2" xfId="29"/>
    <cellStyle name="Normal 4" xfId="30"/>
    <cellStyle name="Normal 5" xfId="31"/>
    <cellStyle name="Percent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FY01%20WORKSHEETS\01%20Req%20Tof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barrington\Documents\General\Retreat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IGHTFP01\Accounting\My%20Documents\AAOcash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marlin.ccri.edu\discoverer\export\Shee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Summary"/>
      <sheetName val="Noncl."/>
      <sheetName val="Fac"/>
      <sheetName val="code 210"/>
      <sheetName val="Long."/>
      <sheetName val="Aux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13 vs FY05"/>
      <sheetName val="highlights"/>
      <sheetName val="CCRI T&amp;F Sched Proposal"/>
      <sheetName val="bullet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C Y2K TO DO's"/>
      <sheetName val="TO DO's"/>
      <sheetName val="Fleet MM"/>
      <sheetName val="Invest"/>
      <sheetName val="Balances"/>
      <sheetName val="A_PTransfr FY99"/>
      <sheetName val="CCRI Cash Flow FY99"/>
      <sheetName val="Ttl Cash_Flow"/>
      <sheetName val="analysis AP"/>
      <sheetName val="Trans_req"/>
      <sheetName val="FY 98 Reimbrs Trnsfrs"/>
      <sheetName val="FY 97 Reimburs of transfrs"/>
      <sheetName val="bond_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Sheet 1"/>
    </sheetNames>
    <sheetDataSet>
      <sheetData sheetId="0">
        <row r="40">
          <cell r="A40" t="str">
            <v>Recover</v>
          </cell>
        </row>
        <row r="47">
          <cell r="A47" t="str">
            <v>Recover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workbookViewId="0" topLeftCell="A1">
      <selection activeCell="AG2" sqref="AG2"/>
    </sheetView>
  </sheetViews>
  <sheetFormatPr defaultColWidth="9.140625" defaultRowHeight="12.75"/>
  <cols>
    <col min="2" max="2" width="27.421875" style="0" bestFit="1" customWidth="1"/>
    <col min="3" max="3" width="0.13671875" style="0" customWidth="1"/>
    <col min="6" max="7" width="9.140625" style="0" hidden="1" customWidth="1"/>
    <col min="9" max="11" width="9.140625" style="0" hidden="1" customWidth="1"/>
    <col min="12" max="12" width="9.140625" style="0" customWidth="1"/>
    <col min="13" max="15" width="9.140625" style="0" hidden="1" customWidth="1"/>
    <col min="16" max="16" width="9.140625" style="0" customWidth="1"/>
    <col min="17" max="17" width="9.140625" style="0" hidden="1" customWidth="1"/>
    <col min="18" max="18" width="8.7109375" style="0" hidden="1" customWidth="1"/>
    <col min="19" max="19" width="9.140625" style="0" customWidth="1"/>
    <col min="20" max="21" width="9.140625" style="0" hidden="1" customWidth="1"/>
    <col min="22" max="22" width="9.140625" style="100" customWidth="1"/>
    <col min="23" max="24" width="9.140625" style="0" hidden="1" customWidth="1"/>
    <col min="25" max="26" width="9.140625" style="0" customWidth="1"/>
    <col min="27" max="27" width="9.140625" style="0" hidden="1" customWidth="1"/>
    <col min="28" max="28" width="10.7109375" style="102" customWidth="1"/>
    <col min="29" max="29" width="9.140625" style="0" customWidth="1"/>
    <col min="30" max="30" width="9.140625" style="0" hidden="1" customWidth="1"/>
    <col min="31" max="31" width="9.140625" style="102" customWidth="1"/>
    <col min="32" max="33" width="9.140625" style="0" customWidth="1"/>
  </cols>
  <sheetData>
    <row r="1" spans="1:33" ht="15.75">
      <c r="A1" s="1" t="s">
        <v>0</v>
      </c>
      <c r="B1" s="1"/>
      <c r="C1" s="1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4"/>
      <c r="AC1" s="2"/>
      <c r="AD1" s="2"/>
      <c r="AE1" s="4"/>
      <c r="AF1" s="2"/>
      <c r="AG1" s="2"/>
    </row>
    <row r="2" spans="1:33" ht="15.75">
      <c r="A2" s="1" t="s">
        <v>1</v>
      </c>
      <c r="B2" s="1"/>
      <c r="C2" s="1"/>
      <c r="D2" s="5"/>
      <c r="E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"/>
      <c r="X2" s="2"/>
      <c r="Y2" s="2"/>
      <c r="Z2" s="2"/>
      <c r="AA2" s="2"/>
      <c r="AB2" s="4"/>
      <c r="AC2" s="2"/>
      <c r="AD2" s="2"/>
      <c r="AE2" s="4"/>
      <c r="AF2" s="2"/>
      <c r="AG2" s="2"/>
    </row>
    <row r="3" spans="1:33" ht="16.5" thickBot="1">
      <c r="A3" s="1" t="s">
        <v>2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2"/>
      <c r="X3" s="2"/>
      <c r="Y3" s="2"/>
      <c r="Z3" s="2"/>
      <c r="AA3" s="2"/>
      <c r="AB3" s="4"/>
      <c r="AC3" s="2"/>
      <c r="AD3" s="2"/>
      <c r="AE3" s="4"/>
      <c r="AF3" s="2"/>
      <c r="AG3" s="2"/>
    </row>
    <row r="4" spans="1:33" ht="15.75" thickTop="1">
      <c r="A4" s="1" t="s">
        <v>3</v>
      </c>
      <c r="B4" s="1"/>
      <c r="C4" s="1"/>
      <c r="D4" s="6" t="s">
        <v>4</v>
      </c>
      <c r="E4" s="6" t="s">
        <v>4</v>
      </c>
      <c r="F4" s="6" t="s">
        <v>5</v>
      </c>
      <c r="G4" s="6" t="s">
        <v>5</v>
      </c>
      <c r="H4" s="6" t="s">
        <v>4</v>
      </c>
      <c r="I4" s="6" t="s">
        <v>4</v>
      </c>
      <c r="J4" s="6" t="s">
        <v>4</v>
      </c>
      <c r="K4" s="6" t="s">
        <v>6</v>
      </c>
      <c r="L4" s="6" t="s">
        <v>4</v>
      </c>
      <c r="M4" s="6" t="s">
        <v>4</v>
      </c>
      <c r="N4" s="6" t="s">
        <v>4</v>
      </c>
      <c r="O4" s="6" t="s">
        <v>6</v>
      </c>
      <c r="P4" s="6" t="s">
        <v>4</v>
      </c>
      <c r="Q4" s="6" t="s">
        <v>4</v>
      </c>
      <c r="R4" s="6">
        <v>2010</v>
      </c>
      <c r="S4" s="6" t="s">
        <v>4</v>
      </c>
      <c r="T4" s="6" t="s">
        <v>4</v>
      </c>
      <c r="U4" s="6" t="s">
        <v>4</v>
      </c>
      <c r="V4" s="7" t="s">
        <v>4</v>
      </c>
      <c r="W4" s="6" t="s">
        <v>4</v>
      </c>
      <c r="X4" s="6" t="s">
        <v>4</v>
      </c>
      <c r="Y4" s="6" t="s">
        <v>4</v>
      </c>
      <c r="Z4" s="6" t="s">
        <v>4</v>
      </c>
      <c r="AA4" s="6" t="s">
        <v>4</v>
      </c>
      <c r="AB4" s="6" t="s">
        <v>4</v>
      </c>
      <c r="AC4" s="6" t="s">
        <v>4</v>
      </c>
      <c r="AD4" s="6" t="s">
        <v>4</v>
      </c>
      <c r="AE4" s="6" t="s">
        <v>4</v>
      </c>
      <c r="AF4" s="8" t="s">
        <v>7</v>
      </c>
      <c r="AG4" s="8" t="s">
        <v>8</v>
      </c>
    </row>
    <row r="5" spans="1:33" ht="15.75">
      <c r="A5" s="2"/>
      <c r="B5" s="2"/>
      <c r="C5" s="2"/>
      <c r="D5" s="9">
        <v>2005</v>
      </c>
      <c r="E5" s="9">
        <v>2006</v>
      </c>
      <c r="F5" s="9" t="s">
        <v>9</v>
      </c>
      <c r="G5" s="9" t="s">
        <v>10</v>
      </c>
      <c r="H5" s="9">
        <v>2007</v>
      </c>
      <c r="I5" s="9">
        <v>2008</v>
      </c>
      <c r="J5" s="9">
        <v>2008</v>
      </c>
      <c r="K5" s="9" t="s">
        <v>11</v>
      </c>
      <c r="L5" s="9">
        <v>2008</v>
      </c>
      <c r="M5" s="9">
        <v>2009</v>
      </c>
      <c r="N5" s="9">
        <v>2009</v>
      </c>
      <c r="O5" s="9" t="s">
        <v>11</v>
      </c>
      <c r="P5" s="9">
        <v>2009</v>
      </c>
      <c r="Q5" s="9">
        <v>2010</v>
      </c>
      <c r="R5" s="9" t="s">
        <v>12</v>
      </c>
      <c r="S5" s="9">
        <v>2010</v>
      </c>
      <c r="T5" s="9">
        <v>2011</v>
      </c>
      <c r="U5" s="9">
        <v>2011</v>
      </c>
      <c r="V5" s="10">
        <v>2011</v>
      </c>
      <c r="W5" s="9">
        <v>2012</v>
      </c>
      <c r="X5" s="9">
        <v>2012</v>
      </c>
      <c r="Y5" s="9">
        <v>2012</v>
      </c>
      <c r="Z5" s="9">
        <v>2012</v>
      </c>
      <c r="AA5" s="9">
        <v>2012</v>
      </c>
      <c r="AB5" s="9" t="s">
        <v>13</v>
      </c>
      <c r="AC5" s="9">
        <v>2013</v>
      </c>
      <c r="AD5" s="9">
        <v>2013</v>
      </c>
      <c r="AE5" s="9">
        <v>2013</v>
      </c>
      <c r="AF5" s="11" t="s">
        <v>14</v>
      </c>
      <c r="AG5" s="11" t="s">
        <v>11</v>
      </c>
    </row>
    <row r="6" spans="1:33" ht="16.5" thickBot="1">
      <c r="A6" s="2"/>
      <c r="B6" s="2"/>
      <c r="C6" s="2"/>
      <c r="D6" s="12" t="s">
        <v>15</v>
      </c>
      <c r="E6" s="12" t="s">
        <v>15</v>
      </c>
      <c r="F6" s="13"/>
      <c r="G6" s="13" t="s">
        <v>16</v>
      </c>
      <c r="H6" s="12" t="s">
        <v>15</v>
      </c>
      <c r="I6" s="12" t="s">
        <v>17</v>
      </c>
      <c r="J6" s="12" t="s">
        <v>6</v>
      </c>
      <c r="K6" s="12" t="s">
        <v>17</v>
      </c>
      <c r="L6" s="12" t="s">
        <v>15</v>
      </c>
      <c r="M6" s="12" t="s">
        <v>17</v>
      </c>
      <c r="N6" s="12" t="s">
        <v>6</v>
      </c>
      <c r="O6" s="12" t="s">
        <v>17</v>
      </c>
      <c r="P6" s="12" t="s">
        <v>15</v>
      </c>
      <c r="Q6" s="12" t="s">
        <v>18</v>
      </c>
      <c r="R6" s="14" t="s">
        <v>19</v>
      </c>
      <c r="S6" s="12" t="s">
        <v>15</v>
      </c>
      <c r="T6" s="12" t="s">
        <v>9</v>
      </c>
      <c r="U6" s="12" t="s">
        <v>20</v>
      </c>
      <c r="V6" s="15" t="s">
        <v>15</v>
      </c>
      <c r="W6" s="12" t="s">
        <v>18</v>
      </c>
      <c r="X6" s="12" t="s">
        <v>21</v>
      </c>
      <c r="Y6" s="12" t="s">
        <v>17</v>
      </c>
      <c r="Z6" s="12" t="s">
        <v>20</v>
      </c>
      <c r="AA6" s="12" t="s">
        <v>22</v>
      </c>
      <c r="AB6" s="12" t="s">
        <v>23</v>
      </c>
      <c r="AC6" s="12" t="s">
        <v>24</v>
      </c>
      <c r="AD6" s="12" t="s">
        <v>25</v>
      </c>
      <c r="AE6" s="12" t="s">
        <v>9</v>
      </c>
      <c r="AF6" s="16" t="s">
        <v>26</v>
      </c>
      <c r="AG6" s="16" t="s">
        <v>27</v>
      </c>
    </row>
    <row r="7" spans="1:33" ht="16.5" thickTop="1">
      <c r="A7" s="17" t="s">
        <v>28</v>
      </c>
      <c r="B7" s="2"/>
      <c r="C7" s="2"/>
      <c r="D7" s="18"/>
      <c r="E7" s="18"/>
      <c r="F7" s="2"/>
      <c r="G7" s="2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8"/>
      <c r="X7" s="18"/>
      <c r="Y7" s="18"/>
      <c r="Z7" s="18"/>
      <c r="AA7" s="18"/>
      <c r="AB7" s="20"/>
      <c r="AC7" s="18"/>
      <c r="AD7" s="18"/>
      <c r="AE7" s="20"/>
      <c r="AF7" s="19"/>
      <c r="AG7" s="19"/>
    </row>
    <row r="8" spans="1:33" ht="15.75">
      <c r="A8" s="2"/>
      <c r="B8" s="21" t="s">
        <v>27</v>
      </c>
      <c r="C8" s="22"/>
      <c r="D8" s="23">
        <v>5368</v>
      </c>
      <c r="E8" s="23">
        <v>5323</v>
      </c>
      <c r="F8" s="24">
        <v>5332</v>
      </c>
      <c r="G8" s="24">
        <v>5704</v>
      </c>
      <c r="H8" s="23">
        <v>5704</v>
      </c>
      <c r="I8" s="23">
        <v>5704</v>
      </c>
      <c r="J8" s="23">
        <v>5829</v>
      </c>
      <c r="K8" s="23">
        <f>+J8-I8</f>
        <v>125</v>
      </c>
      <c r="L8" s="23">
        <v>5829</v>
      </c>
      <c r="M8" s="23">
        <v>5829</v>
      </c>
      <c r="N8" s="23">
        <v>5981.5</v>
      </c>
      <c r="O8" s="23">
        <f>+N8-M8</f>
        <v>152.5</v>
      </c>
      <c r="P8" s="23">
        <v>5981</v>
      </c>
      <c r="Q8" s="23">
        <v>6096</v>
      </c>
      <c r="R8" s="23">
        <f>+Q8-M8</f>
        <v>267</v>
      </c>
      <c r="S8" s="23">
        <v>6266</v>
      </c>
      <c r="T8" s="23">
        <v>6022</v>
      </c>
      <c r="U8" s="23">
        <v>6022</v>
      </c>
      <c r="V8" s="25">
        <v>5786</v>
      </c>
      <c r="W8" s="23">
        <v>6144</v>
      </c>
      <c r="X8" s="23">
        <v>6144</v>
      </c>
      <c r="Y8" s="23">
        <v>6144</v>
      </c>
      <c r="Z8" s="23">
        <v>5651</v>
      </c>
      <c r="AA8" s="23">
        <v>6144</v>
      </c>
      <c r="AB8" s="26">
        <v>5512</v>
      </c>
      <c r="AC8" s="25">
        <v>5786</v>
      </c>
      <c r="AD8" s="25">
        <v>5786</v>
      </c>
      <c r="AE8" s="27">
        <v>5786</v>
      </c>
      <c r="AF8" s="28">
        <f>+AE8-D8</f>
        <v>418</v>
      </c>
      <c r="AG8" s="29">
        <f>+AE8/D8-1</f>
        <v>0.07786885245901631</v>
      </c>
    </row>
    <row r="9" spans="1:33" ht="15.75">
      <c r="A9" s="2"/>
      <c r="B9" s="30" t="s">
        <v>8</v>
      </c>
      <c r="C9" s="31"/>
      <c r="D9" s="32">
        <v>4058</v>
      </c>
      <c r="E9" s="32">
        <v>3872</v>
      </c>
      <c r="F9" s="33">
        <v>4025</v>
      </c>
      <c r="G9" s="33">
        <v>3937</v>
      </c>
      <c r="H9" s="32">
        <v>3937</v>
      </c>
      <c r="I9" s="32">
        <v>3937</v>
      </c>
      <c r="J9" s="32">
        <v>4230</v>
      </c>
      <c r="K9" s="32">
        <f>+J9-I9</f>
        <v>293</v>
      </c>
      <c r="L9" s="32">
        <v>4230</v>
      </c>
      <c r="M9" s="32">
        <v>4230</v>
      </c>
      <c r="N9" s="32">
        <v>4348.5</v>
      </c>
      <c r="O9" s="32">
        <f>+N9-M9</f>
        <v>118.5</v>
      </c>
      <c r="P9" s="32">
        <v>4349</v>
      </c>
      <c r="Q9" s="32">
        <v>4306</v>
      </c>
      <c r="R9" s="32">
        <f>+Q9-M9</f>
        <v>76</v>
      </c>
      <c r="S9" s="32">
        <v>4505</v>
      </c>
      <c r="T9" s="32">
        <v>4308</v>
      </c>
      <c r="U9" s="32">
        <v>4727</v>
      </c>
      <c r="V9" s="34">
        <v>4737</v>
      </c>
      <c r="W9" s="32">
        <v>4400</v>
      </c>
      <c r="X9" s="32">
        <v>4400</v>
      </c>
      <c r="Y9" s="32">
        <v>4400</v>
      </c>
      <c r="Z9" s="32">
        <v>4975</v>
      </c>
      <c r="AA9" s="32">
        <v>4400</v>
      </c>
      <c r="AB9" s="35">
        <v>5079</v>
      </c>
      <c r="AC9" s="34">
        <v>4737</v>
      </c>
      <c r="AD9" s="34">
        <v>4737</v>
      </c>
      <c r="AE9" s="36">
        <v>4737</v>
      </c>
      <c r="AF9" s="37">
        <f>+AE9-D9</f>
        <v>679</v>
      </c>
      <c r="AG9" s="38">
        <f>+AE9/D9-1</f>
        <v>0.16732380482996545</v>
      </c>
    </row>
    <row r="10" spans="1:33" ht="15.75">
      <c r="A10" s="2"/>
      <c r="B10" s="39" t="s">
        <v>29</v>
      </c>
      <c r="C10" s="40"/>
      <c r="D10" s="41">
        <f aca="true" t="shared" si="0" ref="D10:AF10">+D9+D8</f>
        <v>9426</v>
      </c>
      <c r="E10" s="41">
        <f t="shared" si="0"/>
        <v>9195</v>
      </c>
      <c r="F10" s="42">
        <f t="shared" si="0"/>
        <v>9357</v>
      </c>
      <c r="G10" s="42">
        <f t="shared" si="0"/>
        <v>9641</v>
      </c>
      <c r="H10" s="41">
        <f t="shared" si="0"/>
        <v>9641</v>
      </c>
      <c r="I10" s="41">
        <f t="shared" si="0"/>
        <v>9641</v>
      </c>
      <c r="J10" s="41">
        <f t="shared" si="0"/>
        <v>10059</v>
      </c>
      <c r="K10" s="41">
        <f t="shared" si="0"/>
        <v>418</v>
      </c>
      <c r="L10" s="41">
        <f t="shared" si="0"/>
        <v>10059</v>
      </c>
      <c r="M10" s="41">
        <f t="shared" si="0"/>
        <v>10059</v>
      </c>
      <c r="N10" s="41">
        <f t="shared" si="0"/>
        <v>10330</v>
      </c>
      <c r="O10" s="41">
        <f t="shared" si="0"/>
        <v>271</v>
      </c>
      <c r="P10" s="41">
        <f t="shared" si="0"/>
        <v>10330</v>
      </c>
      <c r="Q10" s="41">
        <f t="shared" si="0"/>
        <v>10402</v>
      </c>
      <c r="R10" s="41">
        <f t="shared" si="0"/>
        <v>343</v>
      </c>
      <c r="S10" s="41">
        <f t="shared" si="0"/>
        <v>10771</v>
      </c>
      <c r="T10" s="41">
        <f t="shared" si="0"/>
        <v>10330</v>
      </c>
      <c r="U10" s="41">
        <f t="shared" si="0"/>
        <v>10749</v>
      </c>
      <c r="V10" s="43">
        <f t="shared" si="0"/>
        <v>10523</v>
      </c>
      <c r="W10" s="41">
        <f t="shared" si="0"/>
        <v>10544</v>
      </c>
      <c r="X10" s="41">
        <f t="shared" si="0"/>
        <v>10544</v>
      </c>
      <c r="Y10" s="41">
        <f t="shared" si="0"/>
        <v>10544</v>
      </c>
      <c r="Z10" s="41">
        <f t="shared" si="0"/>
        <v>10626</v>
      </c>
      <c r="AA10" s="41">
        <f t="shared" si="0"/>
        <v>10544</v>
      </c>
      <c r="AB10" s="44">
        <f t="shared" si="0"/>
        <v>10591</v>
      </c>
      <c r="AC10" s="43">
        <f t="shared" si="0"/>
        <v>10523</v>
      </c>
      <c r="AD10" s="43">
        <f t="shared" si="0"/>
        <v>10523</v>
      </c>
      <c r="AE10" s="45">
        <f t="shared" si="0"/>
        <v>10523</v>
      </c>
      <c r="AF10" s="46">
        <f t="shared" si="0"/>
        <v>1097</v>
      </c>
      <c r="AG10" s="47">
        <f>+AE10/D10-1</f>
        <v>0.1163802249098238</v>
      </c>
    </row>
    <row r="11" spans="1:33" ht="15.75">
      <c r="A11" s="2"/>
      <c r="B11" s="48" t="s">
        <v>30</v>
      </c>
      <c r="C11" s="31"/>
      <c r="D11" s="32"/>
      <c r="E11" s="49"/>
      <c r="F11" s="33"/>
      <c r="G11" s="33"/>
      <c r="H11" s="49"/>
      <c r="I11" s="32"/>
      <c r="J11" s="32"/>
      <c r="K11" s="32"/>
      <c r="L11" s="49"/>
      <c r="M11" s="32"/>
      <c r="N11" s="32"/>
      <c r="O11" s="32"/>
      <c r="P11" s="49"/>
      <c r="Q11" s="32"/>
      <c r="R11" s="32"/>
      <c r="S11" s="49"/>
      <c r="T11" s="49"/>
      <c r="U11" s="50">
        <f>+U10/D10-1</f>
        <v>0.14035646085295994</v>
      </c>
      <c r="V11" s="51"/>
      <c r="W11" s="49"/>
      <c r="X11" s="49"/>
      <c r="Y11" s="49"/>
      <c r="Z11" s="49"/>
      <c r="AA11" s="49"/>
      <c r="AB11" s="52"/>
      <c r="AC11" s="49"/>
      <c r="AD11" s="49"/>
      <c r="AE11" s="49"/>
      <c r="AF11" s="50">
        <f>+AE10/D10-1</f>
        <v>0.1163802249098238</v>
      </c>
      <c r="AG11" s="51"/>
    </row>
    <row r="12" spans="1:33" ht="15.75">
      <c r="A12" s="17" t="s">
        <v>31</v>
      </c>
      <c r="B12" s="2"/>
      <c r="C12" s="2"/>
      <c r="D12" s="32"/>
      <c r="E12" s="32"/>
      <c r="F12" s="53"/>
      <c r="G12" s="53"/>
      <c r="H12" s="32"/>
      <c r="I12" s="32"/>
      <c r="J12" s="32"/>
      <c r="K12" s="32"/>
      <c r="L12" s="32"/>
      <c r="M12" s="32"/>
      <c r="N12" s="54"/>
      <c r="O12" s="32"/>
      <c r="P12" s="54"/>
      <c r="Q12" s="54"/>
      <c r="R12" s="32"/>
      <c r="S12" s="32"/>
      <c r="T12" s="32"/>
      <c r="U12" s="32"/>
      <c r="V12" s="34"/>
      <c r="W12" s="32"/>
      <c r="X12" s="32"/>
      <c r="Y12" s="32"/>
      <c r="Z12" s="32"/>
      <c r="AA12" s="32"/>
      <c r="AB12" s="55"/>
      <c r="AC12" s="32"/>
      <c r="AD12" s="32"/>
      <c r="AE12" s="35"/>
      <c r="AF12" s="34"/>
      <c r="AG12" s="34"/>
    </row>
    <row r="13" spans="1:33" ht="15.75">
      <c r="A13" s="2"/>
      <c r="B13" s="21" t="s">
        <v>27</v>
      </c>
      <c r="C13" s="22"/>
      <c r="D13" s="23">
        <v>5368</v>
      </c>
      <c r="E13" s="23">
        <v>5323</v>
      </c>
      <c r="F13" s="24">
        <v>5332</v>
      </c>
      <c r="G13" s="24">
        <v>5704</v>
      </c>
      <c r="H13" s="23">
        <v>5704</v>
      </c>
      <c r="I13" s="23">
        <v>5704</v>
      </c>
      <c r="J13" s="23">
        <v>5829</v>
      </c>
      <c r="K13" s="23">
        <f>+J13-I13</f>
        <v>125</v>
      </c>
      <c r="L13" s="23">
        <v>5829</v>
      </c>
      <c r="M13" s="23">
        <v>5829</v>
      </c>
      <c r="N13" s="23">
        <v>6021.5</v>
      </c>
      <c r="O13" s="23">
        <f>+N13-M13</f>
        <v>192.5</v>
      </c>
      <c r="P13" s="23">
        <v>6022</v>
      </c>
      <c r="Q13" s="23">
        <v>6096</v>
      </c>
      <c r="R13" s="23">
        <f>+Q13-M13</f>
        <v>267</v>
      </c>
      <c r="S13" s="23">
        <v>6266</v>
      </c>
      <c r="T13" s="23">
        <v>6022</v>
      </c>
      <c r="U13" s="23">
        <v>5784</v>
      </c>
      <c r="V13" s="25">
        <f>+V8</f>
        <v>5786</v>
      </c>
      <c r="W13" s="23">
        <v>6144</v>
      </c>
      <c r="X13" s="23">
        <v>6144</v>
      </c>
      <c r="Y13" s="25">
        <f aca="true" t="shared" si="1" ref="Y13:AE13">+Y8</f>
        <v>6144</v>
      </c>
      <c r="Z13" s="25">
        <f t="shared" si="1"/>
        <v>5651</v>
      </c>
      <c r="AA13" s="25">
        <f t="shared" si="1"/>
        <v>6144</v>
      </c>
      <c r="AB13" s="56">
        <f t="shared" si="1"/>
        <v>5512</v>
      </c>
      <c r="AC13" s="25">
        <f t="shared" si="1"/>
        <v>5786</v>
      </c>
      <c r="AD13" s="25">
        <f t="shared" si="1"/>
        <v>5786</v>
      </c>
      <c r="AE13" s="56">
        <f t="shared" si="1"/>
        <v>5786</v>
      </c>
      <c r="AF13" s="28">
        <f>+AE13-D13</f>
        <v>418</v>
      </c>
      <c r="AG13" s="29">
        <f>+AE13/D13-1</f>
        <v>0.07786885245901631</v>
      </c>
    </row>
    <row r="14" spans="1:33" ht="15.75">
      <c r="A14" s="2"/>
      <c r="B14" s="30" t="s">
        <v>8</v>
      </c>
      <c r="C14" s="31"/>
      <c r="D14" s="32">
        <v>10488</v>
      </c>
      <c r="E14" s="32">
        <v>9996</v>
      </c>
      <c r="F14" s="33">
        <v>10447</v>
      </c>
      <c r="G14" s="33">
        <v>10035</v>
      </c>
      <c r="H14" s="32">
        <v>10035</v>
      </c>
      <c r="I14" s="32">
        <v>10035</v>
      </c>
      <c r="J14" s="32">
        <v>10540</v>
      </c>
      <c r="K14" s="32">
        <f>+J14-I14</f>
        <v>505</v>
      </c>
      <c r="L14" s="32">
        <v>10540</v>
      </c>
      <c r="M14" s="32">
        <v>10540</v>
      </c>
      <c r="N14" s="32">
        <v>10787.5</v>
      </c>
      <c r="O14" s="32">
        <f>+N14-M14</f>
        <v>247.5</v>
      </c>
      <c r="P14" s="32">
        <v>10787</v>
      </c>
      <c r="Q14" s="32">
        <v>10761</v>
      </c>
      <c r="R14" s="32">
        <f>+Q14-M14</f>
        <v>221</v>
      </c>
      <c r="S14" s="32">
        <v>11210</v>
      </c>
      <c r="T14" s="32">
        <v>10788</v>
      </c>
      <c r="U14" s="32">
        <v>11404</v>
      </c>
      <c r="V14" s="34">
        <v>11439</v>
      </c>
      <c r="W14" s="32">
        <v>10972</v>
      </c>
      <c r="X14" s="32">
        <v>10972</v>
      </c>
      <c r="Y14" s="32">
        <f>17116-6144</f>
        <v>10972</v>
      </c>
      <c r="Z14" s="32">
        <f>17333-5651</f>
        <v>11682</v>
      </c>
      <c r="AA14" s="32">
        <f>17116-6144</f>
        <v>10972</v>
      </c>
      <c r="AB14" s="35">
        <v>12029</v>
      </c>
      <c r="AC14" s="32">
        <f>17225-5786</f>
        <v>11439</v>
      </c>
      <c r="AD14" s="32">
        <f>17225-5786</f>
        <v>11439</v>
      </c>
      <c r="AE14" s="35">
        <f>17225-5786</f>
        <v>11439</v>
      </c>
      <c r="AF14" s="37">
        <f>+AE14-D14</f>
        <v>951</v>
      </c>
      <c r="AG14" s="38">
        <f>+AE14/D14-1</f>
        <v>0.09067505720823799</v>
      </c>
    </row>
    <row r="15" spans="1:33" ht="15.75">
      <c r="A15" s="2"/>
      <c r="B15" s="39" t="s">
        <v>32</v>
      </c>
      <c r="C15" s="40"/>
      <c r="D15" s="41">
        <f aca="true" t="shared" si="2" ref="D15:AF15">+D14+D13</f>
        <v>15856</v>
      </c>
      <c r="E15" s="41">
        <f t="shared" si="2"/>
        <v>15319</v>
      </c>
      <c r="F15" s="42">
        <f t="shared" si="2"/>
        <v>15779</v>
      </c>
      <c r="G15" s="42">
        <f t="shared" si="2"/>
        <v>15739</v>
      </c>
      <c r="H15" s="41">
        <f t="shared" si="2"/>
        <v>15739</v>
      </c>
      <c r="I15" s="41">
        <f t="shared" si="2"/>
        <v>15739</v>
      </c>
      <c r="J15" s="41">
        <f t="shared" si="2"/>
        <v>16369</v>
      </c>
      <c r="K15" s="41">
        <f t="shared" si="2"/>
        <v>630</v>
      </c>
      <c r="L15" s="41">
        <f>+L14+L13</f>
        <v>16369</v>
      </c>
      <c r="M15" s="41">
        <f t="shared" si="2"/>
        <v>16369</v>
      </c>
      <c r="N15" s="41">
        <f t="shared" si="2"/>
        <v>16809</v>
      </c>
      <c r="O15" s="41">
        <f t="shared" si="2"/>
        <v>440</v>
      </c>
      <c r="P15" s="41">
        <f>+P14+P13</f>
        <v>16809</v>
      </c>
      <c r="Q15" s="41">
        <f t="shared" si="2"/>
        <v>16857</v>
      </c>
      <c r="R15" s="41">
        <f t="shared" si="2"/>
        <v>488</v>
      </c>
      <c r="S15" s="41">
        <f t="shared" si="2"/>
        <v>17476</v>
      </c>
      <c r="T15" s="41">
        <f t="shared" si="2"/>
        <v>16810</v>
      </c>
      <c r="U15" s="41">
        <f t="shared" si="2"/>
        <v>17188</v>
      </c>
      <c r="V15" s="41">
        <f t="shared" si="2"/>
        <v>17225</v>
      </c>
      <c r="W15" s="41">
        <f t="shared" si="2"/>
        <v>17116</v>
      </c>
      <c r="X15" s="41">
        <f t="shared" si="2"/>
        <v>17116</v>
      </c>
      <c r="Y15" s="41">
        <f t="shared" si="2"/>
        <v>17116</v>
      </c>
      <c r="Z15" s="41">
        <f t="shared" si="2"/>
        <v>17333</v>
      </c>
      <c r="AA15" s="41">
        <f t="shared" si="2"/>
        <v>17116</v>
      </c>
      <c r="AB15" s="44">
        <f t="shared" si="2"/>
        <v>17541</v>
      </c>
      <c r="AC15" s="41">
        <f t="shared" si="2"/>
        <v>17225</v>
      </c>
      <c r="AD15" s="41">
        <f t="shared" si="2"/>
        <v>17225</v>
      </c>
      <c r="AE15" s="44">
        <f t="shared" si="2"/>
        <v>17225</v>
      </c>
      <c r="AF15" s="46">
        <f t="shared" si="2"/>
        <v>1369</v>
      </c>
      <c r="AG15" s="47">
        <f>+AE15/D15-1</f>
        <v>0.08633955600403631</v>
      </c>
    </row>
    <row r="16" spans="1:33" ht="15.75">
      <c r="A16" s="2"/>
      <c r="B16" s="48" t="s">
        <v>30</v>
      </c>
      <c r="C16" s="31"/>
      <c r="D16" s="32"/>
      <c r="E16" s="49"/>
      <c r="F16" s="33"/>
      <c r="G16" s="33"/>
      <c r="H16" s="49"/>
      <c r="I16" s="32"/>
      <c r="J16" s="32"/>
      <c r="K16" s="32"/>
      <c r="L16" s="49"/>
      <c r="M16" s="32"/>
      <c r="N16" s="32"/>
      <c r="O16" s="32"/>
      <c r="P16" s="49"/>
      <c r="Q16" s="32"/>
      <c r="R16" s="32"/>
      <c r="S16" s="49"/>
      <c r="T16" s="49"/>
      <c r="U16" s="50">
        <f>+U15/D15-1</f>
        <v>0.08400605449041376</v>
      </c>
      <c r="V16" s="51"/>
      <c r="W16" s="49"/>
      <c r="X16" s="49"/>
      <c r="Y16" s="49"/>
      <c r="Z16" s="49"/>
      <c r="AA16" s="49"/>
      <c r="AB16" s="52"/>
      <c r="AC16" s="49"/>
      <c r="AD16" s="49"/>
      <c r="AE16" s="52"/>
      <c r="AF16" s="50">
        <f>+AE15/D15-1</f>
        <v>0.08633955600403631</v>
      </c>
      <c r="AG16" s="51"/>
    </row>
    <row r="17" spans="1:33" ht="15.75">
      <c r="A17" s="17" t="s">
        <v>33</v>
      </c>
      <c r="B17" s="2"/>
      <c r="C17" s="2"/>
      <c r="D17" s="54"/>
      <c r="E17" s="54"/>
      <c r="F17" s="2"/>
      <c r="G17" s="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7"/>
      <c r="W17" s="54"/>
      <c r="X17" s="54"/>
      <c r="Y17" s="54"/>
      <c r="Z17" s="54"/>
      <c r="AA17" s="54"/>
      <c r="AB17" s="58"/>
      <c r="AC17" s="54"/>
      <c r="AD17" s="54"/>
      <c r="AE17" s="58"/>
      <c r="AF17" s="57"/>
      <c r="AG17" s="57"/>
    </row>
    <row r="18" spans="1:33" ht="15.75">
      <c r="A18" s="2"/>
      <c r="B18" s="21" t="s">
        <v>34</v>
      </c>
      <c r="C18" s="22"/>
      <c r="D18" s="59">
        <v>2330</v>
      </c>
      <c r="E18" s="59">
        <v>2470</v>
      </c>
      <c r="F18" s="60">
        <v>2686</v>
      </c>
      <c r="G18" s="60">
        <f aca="true" t="shared" si="3" ref="G18:H23">+F18</f>
        <v>2686</v>
      </c>
      <c r="H18" s="59">
        <f t="shared" si="3"/>
        <v>2686</v>
      </c>
      <c r="I18" s="59">
        <v>2846</v>
      </c>
      <c r="J18" s="59">
        <v>2846</v>
      </c>
      <c r="K18" s="59"/>
      <c r="L18" s="59">
        <v>2846</v>
      </c>
      <c r="M18" s="59">
        <v>3090</v>
      </c>
      <c r="N18" s="59">
        <v>3290</v>
      </c>
      <c r="O18" s="59">
        <f>+N18-M18</f>
        <v>200</v>
      </c>
      <c r="P18" s="59">
        <v>3290</v>
      </c>
      <c r="Q18" s="59">
        <v>3376</v>
      </c>
      <c r="R18" s="59">
        <f>+Q18-M18</f>
        <v>286</v>
      </c>
      <c r="S18" s="59">
        <v>3376</v>
      </c>
      <c r="T18" s="59">
        <v>3676</v>
      </c>
      <c r="U18" s="59">
        <v>3676</v>
      </c>
      <c r="V18" s="61">
        <v>3676</v>
      </c>
      <c r="W18" s="59">
        <v>3676</v>
      </c>
      <c r="X18" s="59">
        <v>3676</v>
      </c>
      <c r="Y18" s="59">
        <v>3676</v>
      </c>
      <c r="Z18" s="59">
        <v>3676</v>
      </c>
      <c r="AA18" s="59">
        <v>3676</v>
      </c>
      <c r="AB18" s="62">
        <v>3676</v>
      </c>
      <c r="AC18" s="59">
        <v>3950</v>
      </c>
      <c r="AD18" s="59">
        <v>3950</v>
      </c>
      <c r="AE18" s="62">
        <v>3950</v>
      </c>
      <c r="AF18" s="63">
        <f>+AE18-D18</f>
        <v>1620</v>
      </c>
      <c r="AG18" s="51"/>
    </row>
    <row r="19" spans="1:33" ht="15.75">
      <c r="A19" s="2"/>
      <c r="B19" s="30" t="s">
        <v>35</v>
      </c>
      <c r="C19" s="31"/>
      <c r="D19" s="64">
        <v>210</v>
      </c>
      <c r="E19" s="64">
        <f>+E18-D18</f>
        <v>140</v>
      </c>
      <c r="F19" s="65">
        <f>+F18-E18</f>
        <v>216</v>
      </c>
      <c r="G19" s="65">
        <f t="shared" si="3"/>
        <v>216</v>
      </c>
      <c r="H19" s="64">
        <f t="shared" si="3"/>
        <v>216</v>
      </c>
      <c r="I19" s="64">
        <v>160</v>
      </c>
      <c r="J19" s="64">
        <v>160</v>
      </c>
      <c r="K19" s="64"/>
      <c r="L19" s="64">
        <v>160</v>
      </c>
      <c r="M19" s="64">
        <f>+M18-J18</f>
        <v>244</v>
      </c>
      <c r="N19" s="64">
        <f>+N18-J18</f>
        <v>444</v>
      </c>
      <c r="O19" s="64"/>
      <c r="P19" s="64">
        <f>+P18-L18</f>
        <v>444</v>
      </c>
      <c r="Q19" s="64">
        <f>+Q18-N18</f>
        <v>86</v>
      </c>
      <c r="R19" s="64"/>
      <c r="S19" s="64">
        <f>+S18-P18</f>
        <v>86</v>
      </c>
      <c r="T19" s="64">
        <f>+T18-S18</f>
        <v>300</v>
      </c>
      <c r="U19" s="64">
        <f>+U18-T18</f>
        <v>0</v>
      </c>
      <c r="V19" s="66">
        <f>+V18-S18</f>
        <v>300</v>
      </c>
      <c r="W19" s="64">
        <f>+W18-T18</f>
        <v>0</v>
      </c>
      <c r="X19" s="64">
        <f>+X18-W18</f>
        <v>0</v>
      </c>
      <c r="Y19" s="64">
        <f>+Y18-V18</f>
        <v>0</v>
      </c>
      <c r="Z19" s="64">
        <f>+Z18-V18</f>
        <v>0</v>
      </c>
      <c r="AA19" s="64">
        <f>+AA18-Z18</f>
        <v>0</v>
      </c>
      <c r="AB19" s="67">
        <f>+AB18-AA18</f>
        <v>0</v>
      </c>
      <c r="AC19" s="64">
        <f>+AC18-AA18</f>
        <v>274</v>
      </c>
      <c r="AD19" s="64">
        <f>+AD18-AA18</f>
        <v>274</v>
      </c>
      <c r="AE19" s="67">
        <f>+AE18-AA18</f>
        <v>274</v>
      </c>
      <c r="AF19" s="68"/>
      <c r="AG19" s="51"/>
    </row>
    <row r="20" spans="1:33" ht="15.75">
      <c r="A20" s="2"/>
      <c r="B20" s="30" t="s">
        <v>36</v>
      </c>
      <c r="C20" s="31"/>
      <c r="D20" s="69">
        <v>0.099</v>
      </c>
      <c r="E20" s="69">
        <f>+E18/D18-1</f>
        <v>0.06008583690987135</v>
      </c>
      <c r="F20" s="70">
        <f>+F18/E18-1</f>
        <v>0.08744939271255059</v>
      </c>
      <c r="G20" s="70">
        <f t="shared" si="3"/>
        <v>0.08744939271255059</v>
      </c>
      <c r="H20" s="69">
        <f t="shared" si="3"/>
        <v>0.08744939271255059</v>
      </c>
      <c r="I20" s="69">
        <v>0.05956813104988834</v>
      </c>
      <c r="J20" s="69">
        <v>0.05956813104988834</v>
      </c>
      <c r="K20" s="69"/>
      <c r="L20" s="69">
        <v>0.05956813104988834</v>
      </c>
      <c r="M20" s="69">
        <f>+M18/J18-1</f>
        <v>0.08573436401967682</v>
      </c>
      <c r="N20" s="69">
        <f>+N18/J18-1</f>
        <v>0.15600843288826427</v>
      </c>
      <c r="O20" s="69"/>
      <c r="P20" s="69">
        <f>+P18/L18-1</f>
        <v>0.15600843288826427</v>
      </c>
      <c r="Q20" s="69">
        <f>+Q18/N18-1</f>
        <v>0.026139817629179385</v>
      </c>
      <c r="R20" s="69"/>
      <c r="S20" s="69">
        <f>+S18/P18-1</f>
        <v>0.026139817629179385</v>
      </c>
      <c r="T20" s="69">
        <f>+T18/S18-1</f>
        <v>0.08886255924170605</v>
      </c>
      <c r="U20" s="69">
        <f>+U18/T18-1</f>
        <v>0</v>
      </c>
      <c r="V20" s="71">
        <f>+V18/S18-1</f>
        <v>0.08886255924170605</v>
      </c>
      <c r="W20" s="69">
        <f>+W18/T18-1</f>
        <v>0</v>
      </c>
      <c r="X20" s="69">
        <f>+X18/W18-1</f>
        <v>0</v>
      </c>
      <c r="Y20" s="69">
        <f>+Y18/X18-1</f>
        <v>0</v>
      </c>
      <c r="Z20" s="69">
        <f>+Z18/Y18-1</f>
        <v>0</v>
      </c>
      <c r="AA20" s="69">
        <f>+AA18/Z18-1</f>
        <v>0</v>
      </c>
      <c r="AB20" s="72">
        <f>+AB18/AA18-1</f>
        <v>0</v>
      </c>
      <c r="AC20" s="69">
        <f>+AC18/AA18-1</f>
        <v>0.07453754080522312</v>
      </c>
      <c r="AD20" s="69">
        <f>+AD18/AA18-1</f>
        <v>0.07453754080522312</v>
      </c>
      <c r="AE20" s="72">
        <f>+AC20</f>
        <v>0.07453754080522312</v>
      </c>
      <c r="AF20" s="73">
        <f>+AE18/D18-1</f>
        <v>0.6952789699570816</v>
      </c>
      <c r="AG20" s="51"/>
    </row>
    <row r="21" spans="1:33" ht="15.75">
      <c r="A21" s="2"/>
      <c r="B21" s="30" t="s">
        <v>37</v>
      </c>
      <c r="C21" s="31"/>
      <c r="D21" s="64">
        <v>96</v>
      </c>
      <c r="E21" s="64">
        <v>102</v>
      </c>
      <c r="F21" s="65">
        <v>111</v>
      </c>
      <c r="G21" s="65">
        <f t="shared" si="3"/>
        <v>111</v>
      </c>
      <c r="H21" s="64">
        <f t="shared" si="3"/>
        <v>111</v>
      </c>
      <c r="I21" s="64">
        <v>117</v>
      </c>
      <c r="J21" s="64">
        <v>117</v>
      </c>
      <c r="K21" s="64"/>
      <c r="L21" s="64">
        <v>117</v>
      </c>
      <c r="M21" s="64">
        <v>128</v>
      </c>
      <c r="N21" s="64">
        <v>137</v>
      </c>
      <c r="O21" s="64">
        <f>+N21-M21</f>
        <v>9</v>
      </c>
      <c r="P21" s="64">
        <v>137</v>
      </c>
      <c r="Q21" s="64">
        <v>140</v>
      </c>
      <c r="R21" s="64">
        <f>+Q21-M21</f>
        <v>12</v>
      </c>
      <c r="S21" s="64">
        <v>140</v>
      </c>
      <c r="T21" s="64">
        <v>153</v>
      </c>
      <c r="U21" s="64">
        <v>153</v>
      </c>
      <c r="V21" s="66">
        <v>153</v>
      </c>
      <c r="W21" s="64">
        <v>153</v>
      </c>
      <c r="X21" s="64">
        <v>153</v>
      </c>
      <c r="Y21" s="64">
        <v>153</v>
      </c>
      <c r="Z21" s="64">
        <v>153</v>
      </c>
      <c r="AA21" s="64">
        <v>153</v>
      </c>
      <c r="AB21" s="67">
        <v>153</v>
      </c>
      <c r="AC21" s="64">
        <v>165</v>
      </c>
      <c r="AD21" s="64">
        <v>165</v>
      </c>
      <c r="AE21" s="67">
        <v>165</v>
      </c>
      <c r="AF21" s="74">
        <f>+AE21-D21</f>
        <v>69</v>
      </c>
      <c r="AG21" s="51"/>
    </row>
    <row r="22" spans="1:33" ht="15.75">
      <c r="A22" s="2"/>
      <c r="B22" s="30" t="s">
        <v>35</v>
      </c>
      <c r="C22" s="31"/>
      <c r="D22" s="64">
        <v>8</v>
      </c>
      <c r="E22" s="64">
        <f>+E21-D21</f>
        <v>6</v>
      </c>
      <c r="F22" s="65">
        <f>+F21-E21</f>
        <v>9</v>
      </c>
      <c r="G22" s="65">
        <f t="shared" si="3"/>
        <v>9</v>
      </c>
      <c r="H22" s="64">
        <f t="shared" si="3"/>
        <v>9</v>
      </c>
      <c r="I22" s="64">
        <v>6</v>
      </c>
      <c r="J22" s="64">
        <v>6</v>
      </c>
      <c r="K22" s="64"/>
      <c r="L22" s="64">
        <v>6</v>
      </c>
      <c r="M22" s="64">
        <f>+M21-J21</f>
        <v>11</v>
      </c>
      <c r="N22" s="64">
        <f>+N21-J21</f>
        <v>20</v>
      </c>
      <c r="O22" s="64"/>
      <c r="P22" s="64">
        <f>+P21-L21</f>
        <v>20</v>
      </c>
      <c r="Q22" s="64">
        <f>+Q21-N21</f>
        <v>3</v>
      </c>
      <c r="R22" s="64"/>
      <c r="S22" s="64">
        <f>+S21-P21</f>
        <v>3</v>
      </c>
      <c r="T22" s="64">
        <f>+T21-S21</f>
        <v>13</v>
      </c>
      <c r="U22" s="64">
        <f>+U21-T21</f>
        <v>0</v>
      </c>
      <c r="V22" s="66">
        <f>+V21-S21</f>
        <v>13</v>
      </c>
      <c r="W22" s="64">
        <f>+W21-T21</f>
        <v>0</v>
      </c>
      <c r="X22" s="64">
        <f>+X21-W21</f>
        <v>0</v>
      </c>
      <c r="Y22" s="64">
        <f>+Y21-X21</f>
        <v>0</v>
      </c>
      <c r="Z22" s="64">
        <f>+Z21-Y21</f>
        <v>0</v>
      </c>
      <c r="AA22" s="64">
        <f>+AA21-Z21</f>
        <v>0</v>
      </c>
      <c r="AB22" s="67">
        <f>+AB21-AA21</f>
        <v>0</v>
      </c>
      <c r="AC22" s="64">
        <f>+AC21-AA21</f>
        <v>12</v>
      </c>
      <c r="AD22" s="64">
        <f>+AD21-AA21</f>
        <v>12</v>
      </c>
      <c r="AE22" s="67">
        <f>+AE21-AA21</f>
        <v>12</v>
      </c>
      <c r="AF22" s="66"/>
      <c r="AG22" s="51"/>
    </row>
    <row r="23" spans="1:33" ht="15.75">
      <c r="A23" s="2"/>
      <c r="B23" s="39" t="s">
        <v>36</v>
      </c>
      <c r="C23" s="40"/>
      <c r="D23" s="75">
        <v>0.091</v>
      </c>
      <c r="E23" s="75">
        <f>+E21/D21-1</f>
        <v>0.0625</v>
      </c>
      <c r="F23" s="76">
        <f>+F21/E21-1</f>
        <v>0.08823529411764697</v>
      </c>
      <c r="G23" s="76">
        <f t="shared" si="3"/>
        <v>0.08823529411764697</v>
      </c>
      <c r="H23" s="75">
        <f t="shared" si="3"/>
        <v>0.08823529411764697</v>
      </c>
      <c r="I23" s="75">
        <v>0.054054054054053946</v>
      </c>
      <c r="J23" s="75">
        <v>0.054054054054053946</v>
      </c>
      <c r="K23" s="75"/>
      <c r="L23" s="75">
        <v>0.054054054054053946</v>
      </c>
      <c r="M23" s="75">
        <f>+M21/J21-1</f>
        <v>0.09401709401709413</v>
      </c>
      <c r="N23" s="75">
        <f>+N21/J21-1</f>
        <v>0.170940170940171</v>
      </c>
      <c r="O23" s="75"/>
      <c r="P23" s="75">
        <f>+P21/L21-1</f>
        <v>0.170940170940171</v>
      </c>
      <c r="Q23" s="75">
        <f>+Q21/N21-1</f>
        <v>0.021897810218978186</v>
      </c>
      <c r="R23" s="75"/>
      <c r="S23" s="75">
        <f>+S21/P21-1</f>
        <v>0.021897810218978186</v>
      </c>
      <c r="T23" s="75">
        <f>+T21/S21-1</f>
        <v>0.09285714285714275</v>
      </c>
      <c r="U23" s="75">
        <f>+U21/T21-1</f>
        <v>0</v>
      </c>
      <c r="V23" s="77">
        <f>+V21/S21-1</f>
        <v>0.09285714285714275</v>
      </c>
      <c r="W23" s="75">
        <f>+W21/T21-1</f>
        <v>0</v>
      </c>
      <c r="X23" s="75">
        <f>+X21/W21-1</f>
        <v>0</v>
      </c>
      <c r="Y23" s="75">
        <f>+Y21/X21-1</f>
        <v>0</v>
      </c>
      <c r="Z23" s="75">
        <f>+Z21/Y21-1</f>
        <v>0</v>
      </c>
      <c r="AA23" s="75">
        <f>+AA21/Z21-1</f>
        <v>0</v>
      </c>
      <c r="AB23" s="78">
        <f>+AB21/AA21-1</f>
        <v>0</v>
      </c>
      <c r="AC23" s="75">
        <f>+AC21/AA21-1</f>
        <v>0.07843137254901955</v>
      </c>
      <c r="AD23" s="75">
        <f>+AD21/AA21-1</f>
        <v>0.07843137254901955</v>
      </c>
      <c r="AE23" s="78">
        <f>+AC23</f>
        <v>0.07843137254901955</v>
      </c>
      <c r="AF23" s="79">
        <f>+AE21/D21-1</f>
        <v>0.71875</v>
      </c>
      <c r="AG23" s="51"/>
    </row>
    <row r="24" spans="4:33" ht="12.75">
      <c r="D24" s="80"/>
      <c r="E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/>
      <c r="W24" s="80"/>
      <c r="X24" s="80"/>
      <c r="Y24" s="80"/>
      <c r="Z24" s="80"/>
      <c r="AA24" s="80"/>
      <c r="AB24" s="82"/>
      <c r="AC24" s="80"/>
      <c r="AD24" s="80"/>
      <c r="AE24" s="82"/>
      <c r="AF24" s="81"/>
      <c r="AG24" s="81"/>
    </row>
    <row r="25" spans="1:33" ht="15.75">
      <c r="A25" s="17" t="s">
        <v>38</v>
      </c>
      <c r="D25" s="83" t="s">
        <v>39</v>
      </c>
      <c r="E25" s="84" t="s">
        <v>40</v>
      </c>
      <c r="F25" s="85"/>
      <c r="G25" s="85"/>
      <c r="H25" s="84" t="s">
        <v>41</v>
      </c>
      <c r="I25" s="84" t="s">
        <v>42</v>
      </c>
      <c r="J25" s="84" t="s">
        <v>43</v>
      </c>
      <c r="K25" s="84" t="s">
        <v>44</v>
      </c>
      <c r="L25" s="84" t="s">
        <v>45</v>
      </c>
      <c r="M25" s="86" t="s">
        <v>46</v>
      </c>
      <c r="N25" s="86" t="s">
        <v>47</v>
      </c>
      <c r="O25" s="84" t="s">
        <v>48</v>
      </c>
      <c r="P25" s="86" t="s">
        <v>47</v>
      </c>
      <c r="Q25" s="84" t="s">
        <v>49</v>
      </c>
      <c r="R25" s="86" t="s">
        <v>50</v>
      </c>
      <c r="S25" s="84" t="s">
        <v>51</v>
      </c>
      <c r="T25" s="84" t="s">
        <v>52</v>
      </c>
      <c r="U25" s="84" t="s">
        <v>53</v>
      </c>
      <c r="V25" s="87" t="s">
        <v>54</v>
      </c>
      <c r="W25" s="84" t="s">
        <v>55</v>
      </c>
      <c r="X25" s="84" t="s">
        <v>55</v>
      </c>
      <c r="Y25" s="84" t="s">
        <v>55</v>
      </c>
      <c r="Z25" s="84" t="s">
        <v>56</v>
      </c>
      <c r="AA25" s="84" t="s">
        <v>55</v>
      </c>
      <c r="AB25" s="84" t="s">
        <v>57</v>
      </c>
      <c r="AC25" s="84" t="s">
        <v>58</v>
      </c>
      <c r="AD25" s="84" t="s">
        <v>58</v>
      </c>
      <c r="AE25" s="84" t="s">
        <v>58</v>
      </c>
      <c r="AF25" s="88" t="s">
        <v>59</v>
      </c>
      <c r="AG25" s="87"/>
    </row>
    <row r="26" spans="1:33" ht="15.75">
      <c r="A26" s="17"/>
      <c r="B26" s="89" t="s">
        <v>60</v>
      </c>
      <c r="D26" s="90">
        <v>0.382</v>
      </c>
      <c r="E26" s="91">
        <v>0.37</v>
      </c>
      <c r="F26" s="92"/>
      <c r="G26" s="92"/>
      <c r="H26" s="91">
        <v>0.392</v>
      </c>
      <c r="I26" s="93"/>
      <c r="J26" s="93"/>
      <c r="K26" s="93"/>
      <c r="L26" s="91">
        <v>0.419</v>
      </c>
      <c r="M26" s="93"/>
      <c r="N26" s="93"/>
      <c r="O26" s="93"/>
      <c r="P26" s="91">
        <v>0.462</v>
      </c>
      <c r="Q26" s="94"/>
      <c r="R26" s="94"/>
      <c r="S26" s="91">
        <v>0.498</v>
      </c>
      <c r="T26" s="95">
        <v>0.507</v>
      </c>
      <c r="U26" s="95">
        <v>0.518</v>
      </c>
      <c r="V26" s="96">
        <v>0.521</v>
      </c>
      <c r="W26" s="95">
        <v>0.476</v>
      </c>
      <c r="X26" s="95">
        <v>0.49</v>
      </c>
      <c r="Y26" s="91">
        <v>0.503</v>
      </c>
      <c r="Z26" s="91">
        <v>0.515</v>
      </c>
      <c r="AA26" s="91">
        <v>0.504</v>
      </c>
      <c r="AB26" s="91">
        <v>0.517</v>
      </c>
      <c r="AC26" s="91">
        <v>0.526</v>
      </c>
      <c r="AD26" s="91">
        <v>0.53</v>
      </c>
      <c r="AE26" s="90">
        <v>0.53</v>
      </c>
      <c r="AF26" s="97"/>
      <c r="AG26" s="97"/>
    </row>
    <row r="27" spans="1:33" ht="15.75">
      <c r="A27" s="2"/>
      <c r="B27" s="48" t="s">
        <v>61</v>
      </c>
      <c r="C27" s="48"/>
      <c r="D27" s="37"/>
      <c r="E27" s="49"/>
      <c r="F27" s="33"/>
      <c r="G27" s="33"/>
      <c r="H27" s="49"/>
      <c r="I27" s="32"/>
      <c r="J27" s="32"/>
      <c r="K27" s="32"/>
      <c r="L27" s="49"/>
      <c r="M27" s="32"/>
      <c r="N27" s="32"/>
      <c r="O27" s="32"/>
      <c r="P27" s="49"/>
      <c r="Q27" s="32"/>
      <c r="R27" s="32"/>
      <c r="S27" s="49"/>
      <c r="T27" s="49"/>
      <c r="U27" s="50">
        <f>+U26/D26-1</f>
        <v>0.3560209424083769</v>
      </c>
      <c r="V27" s="51"/>
      <c r="W27" s="49"/>
      <c r="X27" s="49"/>
      <c r="Y27" s="49"/>
      <c r="Z27" s="49"/>
      <c r="AA27" s="49"/>
      <c r="AB27" s="49"/>
      <c r="AC27" s="49"/>
      <c r="AD27" s="49"/>
      <c r="AE27" s="52"/>
      <c r="AF27" s="98">
        <v>0.929</v>
      </c>
      <c r="AG27" s="99"/>
    </row>
    <row r="28" spans="28:33" ht="12.75">
      <c r="AB28" s="101"/>
      <c r="AF28" s="100"/>
      <c r="AG28" s="100"/>
    </row>
    <row r="29" spans="1:33" ht="15.75">
      <c r="A29" s="17" t="s">
        <v>62</v>
      </c>
      <c r="D29" s="103" t="s">
        <v>63</v>
      </c>
      <c r="E29" s="103" t="s">
        <v>64</v>
      </c>
      <c r="F29" s="104"/>
      <c r="G29" s="104"/>
      <c r="H29" s="103" t="s">
        <v>65</v>
      </c>
      <c r="I29" s="104"/>
      <c r="J29" s="104"/>
      <c r="K29" s="104"/>
      <c r="L29" s="103" t="s">
        <v>66</v>
      </c>
      <c r="M29" s="104"/>
      <c r="N29" s="104"/>
      <c r="O29" s="104"/>
      <c r="P29" s="103" t="s">
        <v>64</v>
      </c>
      <c r="Q29" s="104"/>
      <c r="R29" s="104"/>
      <c r="S29" s="103" t="s">
        <v>47</v>
      </c>
      <c r="T29" s="103" t="s">
        <v>67</v>
      </c>
      <c r="U29" s="103" t="s">
        <v>67</v>
      </c>
      <c r="V29" s="105" t="s">
        <v>67</v>
      </c>
      <c r="W29" s="103" t="s">
        <v>68</v>
      </c>
      <c r="X29" s="103" t="s">
        <v>69</v>
      </c>
      <c r="Y29" s="105" t="s">
        <v>70</v>
      </c>
      <c r="Z29" s="105" t="s">
        <v>70</v>
      </c>
      <c r="AA29" s="103" t="s">
        <v>71</v>
      </c>
      <c r="AB29" s="103" t="s">
        <v>72</v>
      </c>
      <c r="AC29" s="103" t="s">
        <v>73</v>
      </c>
      <c r="AD29" s="103" t="s">
        <v>74</v>
      </c>
      <c r="AE29" s="103" t="s">
        <v>74</v>
      </c>
      <c r="AF29" s="106" t="s">
        <v>75</v>
      </c>
      <c r="AG29" s="105"/>
    </row>
    <row r="30" spans="2:33" ht="15.75">
      <c r="B30" s="89" t="s">
        <v>60</v>
      </c>
      <c r="D30" s="90">
        <v>0.562</v>
      </c>
      <c r="E30" s="91">
        <v>0.58</v>
      </c>
      <c r="F30" s="92"/>
      <c r="G30" s="92"/>
      <c r="H30" s="91">
        <v>0.558</v>
      </c>
      <c r="I30" s="93"/>
      <c r="J30" s="93"/>
      <c r="K30" s="93"/>
      <c r="L30" s="91">
        <v>0.533</v>
      </c>
      <c r="M30" s="93"/>
      <c r="N30" s="93"/>
      <c r="O30" s="93"/>
      <c r="P30" s="91">
        <v>0.491</v>
      </c>
      <c r="Q30" s="94"/>
      <c r="R30" s="94"/>
      <c r="S30" s="91">
        <v>0.455</v>
      </c>
      <c r="T30" s="95">
        <v>0.444</v>
      </c>
      <c r="U30" s="95">
        <v>0.438</v>
      </c>
      <c r="V30" s="96">
        <v>0.437</v>
      </c>
      <c r="W30" s="95">
        <v>0.48</v>
      </c>
      <c r="X30" s="95">
        <v>0.466</v>
      </c>
      <c r="Y30" s="107">
        <v>0.451</v>
      </c>
      <c r="Z30" s="107">
        <v>0.442</v>
      </c>
      <c r="AA30" s="107">
        <v>0.45</v>
      </c>
      <c r="AB30" s="107">
        <v>0.439</v>
      </c>
      <c r="AC30" s="107">
        <v>0.434</v>
      </c>
      <c r="AD30" s="107">
        <v>0.429</v>
      </c>
      <c r="AE30" s="108">
        <v>0.429</v>
      </c>
      <c r="AF30" s="109"/>
      <c r="AG30" s="110"/>
    </row>
    <row r="31" spans="1:33" ht="15.75">
      <c r="A31" s="2"/>
      <c r="B31" s="48" t="s">
        <v>76</v>
      </c>
      <c r="C31" s="48"/>
      <c r="D31" s="37"/>
      <c r="E31" s="49"/>
      <c r="F31" s="33"/>
      <c r="G31" s="33"/>
      <c r="H31" s="49"/>
      <c r="I31" s="32"/>
      <c r="J31" s="32"/>
      <c r="K31" s="32"/>
      <c r="L31" s="49"/>
      <c r="M31" s="32"/>
      <c r="N31" s="32"/>
      <c r="O31" s="32"/>
      <c r="P31" s="49"/>
      <c r="Q31" s="32"/>
      <c r="R31" s="32"/>
      <c r="S31" s="49"/>
      <c r="T31" s="49"/>
      <c r="U31" s="50">
        <f>+U30/D30-1</f>
        <v>-0.22064056939501786</v>
      </c>
      <c r="V31" s="51"/>
      <c r="W31" s="49"/>
      <c r="X31" s="49"/>
      <c r="Y31" s="49"/>
      <c r="Z31" s="49"/>
      <c r="AA31" s="49"/>
      <c r="AB31" s="49"/>
      <c r="AC31" s="49"/>
      <c r="AD31" s="49"/>
      <c r="AE31" s="49"/>
      <c r="AF31" s="98">
        <v>0.06</v>
      </c>
      <c r="AG31" s="99"/>
    </row>
    <row r="32" spans="1:33" ht="15.75">
      <c r="A32" s="17"/>
      <c r="D32" s="111"/>
      <c r="AB32" s="101"/>
      <c r="AE32" s="101"/>
      <c r="AG32" s="100"/>
    </row>
    <row r="33" spans="1:33" ht="15.75">
      <c r="A33" s="17" t="s">
        <v>77</v>
      </c>
      <c r="D33" s="84" t="s">
        <v>78</v>
      </c>
      <c r="E33" s="84" t="s">
        <v>79</v>
      </c>
      <c r="F33" s="85"/>
      <c r="G33" s="85"/>
      <c r="H33" s="84" t="s">
        <v>78</v>
      </c>
      <c r="I33" s="84"/>
      <c r="J33" s="84"/>
      <c r="K33" s="84"/>
      <c r="L33" s="86" t="s">
        <v>80</v>
      </c>
      <c r="M33" s="86"/>
      <c r="N33" s="86"/>
      <c r="O33" s="84"/>
      <c r="P33" s="86" t="s">
        <v>80</v>
      </c>
      <c r="Q33" s="84"/>
      <c r="R33" s="86"/>
      <c r="S33" s="87" t="s">
        <v>81</v>
      </c>
      <c r="T33" s="84"/>
      <c r="U33" s="84"/>
      <c r="V33" s="87" t="s">
        <v>82</v>
      </c>
      <c r="W33" s="84"/>
      <c r="X33" s="84"/>
      <c r="Y33" s="84" t="s">
        <v>83</v>
      </c>
      <c r="Z33" s="84" t="s">
        <v>80</v>
      </c>
      <c r="AA33" s="84" t="s">
        <v>83</v>
      </c>
      <c r="AB33" s="84" t="s">
        <v>83</v>
      </c>
      <c r="AC33" s="84" t="s">
        <v>78</v>
      </c>
      <c r="AD33" s="84" t="s">
        <v>78</v>
      </c>
      <c r="AE33" s="84" t="s">
        <v>78</v>
      </c>
      <c r="AF33" s="88">
        <f>4.2-4.2</f>
        <v>0</v>
      </c>
      <c r="AG33" s="87"/>
    </row>
    <row r="34" spans="1:33" ht="15.75">
      <c r="A34" s="17"/>
      <c r="B34" s="89" t="s">
        <v>60</v>
      </c>
      <c r="D34" s="91">
        <v>0.056</v>
      </c>
      <c r="E34" s="91">
        <v>0.05</v>
      </c>
      <c r="F34" s="92"/>
      <c r="G34" s="92"/>
      <c r="H34" s="91">
        <v>0.05</v>
      </c>
      <c r="I34" s="93"/>
      <c r="J34" s="93"/>
      <c r="K34" s="93"/>
      <c r="L34" s="91">
        <v>0.048</v>
      </c>
      <c r="M34" s="93"/>
      <c r="N34" s="93"/>
      <c r="O34" s="93"/>
      <c r="P34" s="91">
        <v>0.047</v>
      </c>
      <c r="Q34" s="93"/>
      <c r="R34" s="93"/>
      <c r="S34" s="91">
        <v>0.047</v>
      </c>
      <c r="T34" s="95"/>
      <c r="U34" s="95"/>
      <c r="V34" s="96">
        <v>0.042</v>
      </c>
      <c r="W34" s="95"/>
      <c r="X34" s="95"/>
      <c r="Y34" s="91">
        <v>0.046</v>
      </c>
      <c r="Z34" s="91">
        <v>0.043</v>
      </c>
      <c r="AA34" s="91">
        <v>0.046</v>
      </c>
      <c r="AB34" s="91">
        <v>0.044</v>
      </c>
      <c r="AC34" s="91">
        <v>0.04</v>
      </c>
      <c r="AD34" s="91">
        <v>0.041</v>
      </c>
      <c r="AE34" s="91">
        <v>0.041</v>
      </c>
      <c r="AF34" s="97"/>
      <c r="AG34" s="97"/>
    </row>
    <row r="35" spans="1:33" ht="15.75">
      <c r="A35" s="2"/>
      <c r="B35" s="48" t="s">
        <v>84</v>
      </c>
      <c r="C35" s="48"/>
      <c r="D35" s="37"/>
      <c r="E35" s="49"/>
      <c r="F35" s="33"/>
      <c r="G35" s="33"/>
      <c r="H35" s="49"/>
      <c r="I35" s="32"/>
      <c r="J35" s="32"/>
      <c r="K35" s="32"/>
      <c r="L35" s="49"/>
      <c r="M35" s="32"/>
      <c r="N35" s="32"/>
      <c r="O35" s="32"/>
      <c r="P35" s="49"/>
      <c r="Q35" s="32"/>
      <c r="R35" s="32"/>
      <c r="S35" s="49"/>
      <c r="T35" s="49"/>
      <c r="U35" s="50">
        <f>+U34/D34-1</f>
        <v>-1</v>
      </c>
      <c r="V35" s="51"/>
      <c r="W35" s="49"/>
      <c r="X35" s="49"/>
      <c r="Y35" s="49"/>
      <c r="Z35" s="49"/>
      <c r="AA35" s="49"/>
      <c r="AB35" s="52"/>
      <c r="AC35" s="49"/>
      <c r="AD35" s="49"/>
      <c r="AE35" s="49"/>
      <c r="AF35" s="98">
        <v>0</v>
      </c>
      <c r="AG35" s="99"/>
    </row>
    <row r="36" spans="1:33" ht="15.75">
      <c r="A36" s="2"/>
      <c r="B36" s="112"/>
      <c r="C36" s="112"/>
      <c r="D36" s="34"/>
      <c r="E36" s="49"/>
      <c r="F36" s="33"/>
      <c r="G36" s="33"/>
      <c r="H36" s="49"/>
      <c r="I36" s="32"/>
      <c r="J36" s="32"/>
      <c r="K36" s="32"/>
      <c r="L36" s="49"/>
      <c r="M36" s="32"/>
      <c r="N36" s="32"/>
      <c r="O36" s="32"/>
      <c r="P36" s="49"/>
      <c r="Q36" s="32"/>
      <c r="R36" s="32"/>
      <c r="S36" s="49"/>
      <c r="T36" s="49"/>
      <c r="U36" s="50"/>
      <c r="V36" s="51"/>
      <c r="W36" s="49"/>
      <c r="X36" s="49"/>
      <c r="Y36" s="49"/>
      <c r="Z36" s="49"/>
      <c r="AA36" s="49"/>
      <c r="AB36" s="52"/>
      <c r="AC36" s="49"/>
      <c r="AD36" s="49"/>
      <c r="AE36" s="49"/>
      <c r="AF36" s="99"/>
      <c r="AG36" s="99"/>
    </row>
    <row r="37" spans="1:33" ht="15.75">
      <c r="A37" s="17" t="s">
        <v>85</v>
      </c>
      <c r="D37" s="83" t="s">
        <v>86</v>
      </c>
      <c r="E37" s="84" t="s">
        <v>87</v>
      </c>
      <c r="F37" s="85"/>
      <c r="G37" s="85"/>
      <c r="H37" s="84" t="s">
        <v>88</v>
      </c>
      <c r="I37" s="84"/>
      <c r="J37" s="84"/>
      <c r="K37" s="84"/>
      <c r="L37" s="84" t="s">
        <v>89</v>
      </c>
      <c r="M37" s="86"/>
      <c r="N37" s="86"/>
      <c r="O37" s="84"/>
      <c r="P37" s="86" t="s">
        <v>90</v>
      </c>
      <c r="Q37" s="84"/>
      <c r="R37" s="86"/>
      <c r="S37" s="84" t="s">
        <v>91</v>
      </c>
      <c r="T37" s="84"/>
      <c r="U37" s="84"/>
      <c r="V37" s="87" t="s">
        <v>92</v>
      </c>
      <c r="W37" s="84"/>
      <c r="X37" s="84"/>
      <c r="Y37" s="84" t="s">
        <v>93</v>
      </c>
      <c r="Z37" s="84" t="s">
        <v>94</v>
      </c>
      <c r="AA37" s="84" t="s">
        <v>95</v>
      </c>
      <c r="AB37" s="84" t="s">
        <v>96</v>
      </c>
      <c r="AC37" s="84" t="s">
        <v>97</v>
      </c>
      <c r="AD37" s="84" t="s">
        <v>98</v>
      </c>
      <c r="AE37" s="84" t="s">
        <v>98</v>
      </c>
      <c r="AF37" s="88" t="s">
        <v>99</v>
      </c>
      <c r="AG37" s="87"/>
    </row>
    <row r="38" spans="1:33" ht="15.75">
      <c r="A38" s="2"/>
      <c r="B38" s="48" t="s">
        <v>100</v>
      </c>
      <c r="C38" s="48"/>
      <c r="D38" s="37"/>
      <c r="E38" s="49"/>
      <c r="F38" s="33"/>
      <c r="G38" s="33"/>
      <c r="H38" s="49"/>
      <c r="I38" s="32"/>
      <c r="J38" s="32"/>
      <c r="K38" s="32"/>
      <c r="L38" s="49"/>
      <c r="M38" s="32"/>
      <c r="N38" s="32"/>
      <c r="O38" s="32"/>
      <c r="P38" s="49"/>
      <c r="Q38" s="32"/>
      <c r="R38" s="32"/>
      <c r="S38" s="49"/>
      <c r="T38" s="49"/>
      <c r="U38" s="50" t="e">
        <f>+U37/D37-1</f>
        <v>#VALUE!</v>
      </c>
      <c r="V38" s="51"/>
      <c r="W38" s="49"/>
      <c r="X38" s="49"/>
      <c r="Y38" s="49"/>
      <c r="Z38" s="49"/>
      <c r="AA38" s="49"/>
      <c r="AB38" s="52"/>
      <c r="AC38" s="49"/>
      <c r="AD38" s="49"/>
      <c r="AE38" s="52"/>
      <c r="AF38" s="98">
        <f>103.3/74.4-1</f>
        <v>0.38844086021505353</v>
      </c>
      <c r="AG38" s="99"/>
    </row>
    <row r="39" spans="1:33" ht="15.75">
      <c r="A39" s="2"/>
      <c r="B39" s="48" t="s">
        <v>101</v>
      </c>
      <c r="C39" s="48"/>
      <c r="D39" s="37"/>
      <c r="E39" s="49"/>
      <c r="F39" s="33"/>
      <c r="G39" s="33"/>
      <c r="H39" s="49"/>
      <c r="I39" s="32"/>
      <c r="J39" s="32"/>
      <c r="K39" s="32"/>
      <c r="L39" s="49"/>
      <c r="M39" s="32"/>
      <c r="N39" s="32"/>
      <c r="O39" s="32"/>
      <c r="P39" s="49"/>
      <c r="Q39" s="32"/>
      <c r="R39" s="32"/>
      <c r="S39" s="49"/>
      <c r="T39" s="49"/>
      <c r="U39" s="50"/>
      <c r="V39" s="51"/>
      <c r="W39" s="49"/>
      <c r="X39" s="49"/>
      <c r="Y39" s="49"/>
      <c r="Z39" s="49"/>
      <c r="AA39" s="49"/>
      <c r="AB39" s="52"/>
      <c r="AC39" s="49"/>
      <c r="AD39" s="49"/>
      <c r="AE39" s="52"/>
      <c r="AF39" s="98">
        <f>+AF38/9</f>
        <v>0.04316009557945039</v>
      </c>
      <c r="AG39" s="99"/>
    </row>
    <row r="40" ht="12.75">
      <c r="AG40" s="100"/>
    </row>
    <row r="41" ht="12.75">
      <c r="AG41" s="100"/>
    </row>
    <row r="42" ht="12.75">
      <c r="AG42" s="100"/>
    </row>
  </sheetData>
  <mergeCells count="4">
    <mergeCell ref="A1:C1"/>
    <mergeCell ref="A2:C2"/>
    <mergeCell ref="A3:C3"/>
    <mergeCell ref="A4:C4"/>
  </mergeCells>
  <printOptions/>
  <pageMargins left="0" right="0" top="0" bottom="0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 topLeftCell="A1">
      <selection activeCell="Q10" sqref="Q10"/>
    </sheetView>
  </sheetViews>
  <sheetFormatPr defaultColWidth="9.140625" defaultRowHeight="12.75"/>
  <cols>
    <col min="1" max="16384" width="9.140625" style="114" customWidth="1"/>
  </cols>
  <sheetData>
    <row r="1" ht="15.75">
      <c r="A1" s="113" t="s">
        <v>102</v>
      </c>
    </row>
    <row r="3" spans="2:9" ht="15.75">
      <c r="B3" s="113" t="s">
        <v>103</v>
      </c>
      <c r="C3" s="113"/>
      <c r="D3" s="113"/>
      <c r="E3" s="113"/>
      <c r="F3" s="113"/>
      <c r="G3" s="113"/>
      <c r="H3" s="113"/>
      <c r="I3" s="113"/>
    </row>
    <row r="4" ht="12.75">
      <c r="C4" s="114" t="s">
        <v>104</v>
      </c>
    </row>
    <row r="6" ht="15.75">
      <c r="B6" s="113" t="s">
        <v>105</v>
      </c>
    </row>
    <row r="7" ht="12.75">
      <c r="C7" s="114" t="s">
        <v>106</v>
      </c>
    </row>
    <row r="8" ht="12.75">
      <c r="C8" s="114" t="s">
        <v>107</v>
      </c>
    </row>
    <row r="9" ht="12.75">
      <c r="C9" s="114" t="s">
        <v>108</v>
      </c>
    </row>
    <row r="11" ht="15.75">
      <c r="B11" s="113" t="s">
        <v>109</v>
      </c>
    </row>
    <row r="12" ht="12.75">
      <c r="C12" s="114" t="s">
        <v>110</v>
      </c>
    </row>
    <row r="14" ht="15.75">
      <c r="B14" s="113" t="s">
        <v>111</v>
      </c>
    </row>
    <row r="15" ht="12.75">
      <c r="C15" s="114" t="s">
        <v>112</v>
      </c>
    </row>
    <row r="17" ht="15.75">
      <c r="B17" s="113" t="s">
        <v>113</v>
      </c>
    </row>
    <row r="18" ht="12.75">
      <c r="C18" s="114" t="s">
        <v>114</v>
      </c>
    </row>
    <row r="20" ht="15.75">
      <c r="B20" s="113" t="s">
        <v>115</v>
      </c>
    </row>
    <row r="22" ht="15.75">
      <c r="B22" s="113" t="s">
        <v>116</v>
      </c>
    </row>
    <row r="24" ht="15.75">
      <c r="B24" s="113" t="s">
        <v>117</v>
      </c>
    </row>
    <row r="25" ht="12.75">
      <c r="C25" s="114" t="s">
        <v>118</v>
      </c>
    </row>
    <row r="26" ht="12.75">
      <c r="C26" s="114" t="s">
        <v>119</v>
      </c>
    </row>
    <row r="28" ht="12.75">
      <c r="C28" s="114" t="s">
        <v>120</v>
      </c>
    </row>
    <row r="30" ht="12.75">
      <c r="C30" s="114" t="s">
        <v>121</v>
      </c>
    </row>
  </sheetData>
  <printOptions/>
  <pageMargins left="0" right="0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Barrington, Ruth A</dc:creator>
  <cp:keywords/>
  <dc:description/>
  <cp:lastModifiedBy>Barrington, Ruth A</cp:lastModifiedBy>
  <dcterms:created xsi:type="dcterms:W3CDTF">2012-07-24T14:42:31Z</dcterms:created>
  <dcterms:modified xsi:type="dcterms:W3CDTF">2012-07-24T14:43:00Z</dcterms:modified>
  <cp:category/>
  <cp:version/>
  <cp:contentType/>
  <cp:contentStatus/>
</cp:coreProperties>
</file>